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icourts.gov\Tenney\CourtOPS\redirects\hkierze\Desktop\Current Projects\"/>
    </mc:Choice>
  </mc:AlternateContent>
  <bookViews>
    <workbookView xWindow="0" yWindow="0" windowWidth="19200" windowHeight="7050" tabRatio="760"/>
  </bookViews>
  <sheets>
    <sheet name="Standard 1" sheetId="1" r:id="rId1"/>
    <sheet name="Standard 2" sheetId="2" r:id="rId2"/>
    <sheet name="Standard 3" sheetId="3" r:id="rId3"/>
    <sheet name="Standard 4" sheetId="4" r:id="rId4"/>
    <sheet name="Standard 5" sheetId="5" r:id="rId5"/>
    <sheet name="Standard 6" sheetId="6" r:id="rId6"/>
    <sheet name="Standard 7" sheetId="7" r:id="rId7"/>
    <sheet name="Standard 8" sheetId="8" r:id="rId8"/>
    <sheet name="Standard 9" sheetId="9" r:id="rId9"/>
    <sheet name="Standard 10" sheetId="10" r:id="rId10"/>
    <sheet name="Standard 11" sheetId="11" r:id="rId11"/>
    <sheet name="Standard 12" sheetId="12" r:id="rId12"/>
    <sheet name="Standard 13" sheetId="13" r:id="rId13"/>
    <sheet name="Standard 14" sheetId="14" r:id="rId14"/>
    <sheet name="Standard 15" sheetId="15" r:id="rId15"/>
    <sheet name="Standard 16" sheetId="16" r:id="rId16"/>
    <sheet name="Standard 17" sheetId="17" r:id="rId1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6" i="10" l="1"/>
  <c r="B48" i="17" l="1"/>
  <c r="B11" i="17" s="1"/>
  <c r="B19" i="16"/>
  <c r="B11" i="16" s="1"/>
  <c r="B21" i="15"/>
  <c r="B11" i="15" s="1"/>
  <c r="B66" i="14"/>
  <c r="B11" i="14" s="1"/>
  <c r="B50" i="13"/>
  <c r="B11" i="13" s="1"/>
  <c r="B18" i="12"/>
  <c r="B47" i="12" s="1"/>
  <c r="B11" i="12" s="1"/>
  <c r="B40" i="11"/>
  <c r="B60" i="11" s="1"/>
  <c r="B11" i="11" s="1"/>
  <c r="B11" i="10"/>
  <c r="B31" i="9"/>
  <c r="B11" i="9" s="1"/>
  <c r="B40" i="8"/>
  <c r="B11" i="8" s="1"/>
  <c r="B33" i="7"/>
  <c r="B11" i="7" s="1"/>
  <c r="B13" i="6"/>
  <c r="B36" i="6" s="1"/>
  <c r="B11" i="6" s="1"/>
  <c r="B49" i="5"/>
  <c r="B11" i="5" s="1"/>
  <c r="B54" i="4"/>
  <c r="B11" i="4" s="1"/>
  <c r="B26" i="3"/>
  <c r="B47" i="3" s="1"/>
  <c r="B11" i="3" s="1"/>
  <c r="B32" i="2" l="1"/>
  <c r="B11" i="2" s="1"/>
  <c r="B30" i="1" l="1"/>
  <c r="B11" i="1" l="1"/>
</calcChain>
</file>

<file path=xl/sharedStrings.xml><?xml version="1.0" encoding="utf-8"?>
<sst xmlns="http://schemas.openxmlformats.org/spreadsheetml/2006/main" count="953" uniqueCount="458">
  <si>
    <t>A Operate Collaboratively</t>
  </si>
  <si>
    <t>Team members , treatment providers, system stakeholders and community partners all operate in a collaborative environment</t>
  </si>
  <si>
    <t>Vision and mission statements are developed and demonstrate a commitment to evidence-based practices</t>
  </si>
  <si>
    <t>B Evidence-Based Assessment</t>
  </si>
  <si>
    <t>An actuarial risk and needs assessment tool is utilized</t>
  </si>
  <si>
    <t>Participants with different risk are separated for purposes of court and treatment</t>
  </si>
  <si>
    <t>Additional validated assessment tools are used when specific needs are identified to ensure an evidence-based response to those needs</t>
  </si>
  <si>
    <t>C Evidence-Based Practices</t>
  </si>
  <si>
    <t>Evidence-based principles are incorporated into all policies, procedures, guidelines, memoranda of understanding between agencies, treatment, and materials</t>
  </si>
  <si>
    <t>Research is utilized in the development of policies, procedures and guidelines and other materials for the treatment court</t>
  </si>
  <si>
    <t>Evidence-based programming is implemented with fidelity and consistency</t>
  </si>
  <si>
    <t>Participants’ success and intrinsic motivation are enhanced by appropriate applying incentives and sanctions and employing motivational interviewing techniques</t>
  </si>
  <si>
    <t>D Team Training</t>
  </si>
  <si>
    <t>Team members are committed to staying current on emerging research in the field of treatment courts</t>
  </si>
  <si>
    <t>Team members have a clear understanding of evidence-based principles</t>
  </si>
  <si>
    <t>N</t>
  </si>
  <si>
    <t>P</t>
  </si>
  <si>
    <t>C</t>
  </si>
  <si>
    <t>NOTES</t>
  </si>
  <si>
    <t>Wisconsin Treatment Court Self-Evaluation Tool</t>
  </si>
  <si>
    <t>Non-Compliant</t>
  </si>
  <si>
    <t>Partially Compliant</t>
  </si>
  <si>
    <t>Compliant</t>
  </si>
  <si>
    <t>Total Compliance:</t>
  </si>
  <si>
    <t>A Equivalent Access</t>
  </si>
  <si>
    <t>Eligibility criteria does not unnecessarily exclude minorities or members of other underserved populations</t>
  </si>
  <si>
    <t>The assessment tools used to determine participant eligibility are valid for use with underserved populations</t>
  </si>
  <si>
    <t>B Equivalent Retention</t>
  </si>
  <si>
    <t>The treatment court monitors whether members of underserved populations complete the program at equivalent rates to other participants</t>
  </si>
  <si>
    <t>If completion rates are significantly lower, the team evaluates the reasons for the disparity and develops an action plan</t>
  </si>
  <si>
    <t>If an action plan is developed, the team examines the success of the actions taken</t>
  </si>
  <si>
    <t>C Equivalent Treatment</t>
  </si>
  <si>
    <t>Participants of underserved populations receive the same levels of care and quality of treatment as other participants with comparable clinical needs</t>
  </si>
  <si>
    <t>The treatment court administers evidence-based treatments that are effective for use with members of historically disadvantaged groups</t>
  </si>
  <si>
    <t>D Equivalent Incentives and Sanctions</t>
  </si>
  <si>
    <t>Members of underserved populations receive the same incentives and sanctions as other participants, except where necessary to protect a participant from harm</t>
  </si>
  <si>
    <t>The treatment court regularly monitors incentives and sanctions to assure they are administered equivalently to all participants</t>
  </si>
  <si>
    <t>E Equivalent Dispositions</t>
  </si>
  <si>
    <t>Members of underserved populations receive the same legal disposition as other participants for completing or failing to complete the treatment court program</t>
  </si>
  <si>
    <t>F Team Training</t>
  </si>
  <si>
    <t>Each member of the treatment court team attends up-to-date training on cultural sensitivity and implicit bias</t>
  </si>
  <si>
    <t>A Planning Committee</t>
  </si>
  <si>
    <t xml:space="preserve">A planning committee is formed consisting of treatment court team members, County Board and other county representatives, grant writer, evaluator, and others </t>
  </si>
  <si>
    <t>Committee members participate in training on Treatment Court Standards and processes</t>
  </si>
  <si>
    <t>The problem and target population is defined based on community mapping and jurisdictional research</t>
  </si>
  <si>
    <t>A treatment court team is formed and has written roles and responsibilities for each core member</t>
  </si>
  <si>
    <t>B Advisory Board</t>
  </si>
  <si>
    <t>An advisory board is established to provide ongoing supervision of the treatment court</t>
  </si>
  <si>
    <t>Members of the advisory board are drawn from the planning committee roles and can be expanded to include: community members, consumers, sustainability of the court, available resources, information management, and evaluation needs</t>
  </si>
  <si>
    <t>Procedures are developed to address implementation of best practices that comply with treatment court standards</t>
  </si>
  <si>
    <t>Procedures are developed that address the expectations of participants</t>
  </si>
  <si>
    <t>Procedures are developed to address health providers, social service agencies, the business community, and the faith community</t>
  </si>
  <si>
    <t>The advisory board meets quarterly</t>
  </si>
  <si>
    <t>C Program Manual</t>
  </si>
  <si>
    <t>Treatment court model is clearly defined</t>
  </si>
  <si>
    <t>Manual is publicly available and includes each of the following:</t>
  </si>
  <si>
    <r>
      <t>·</t>
    </r>
    <r>
      <rPr>
        <sz val="7"/>
        <color theme="1"/>
        <rFont val="Times New Roman"/>
        <family val="1"/>
      </rPr>
      <t xml:space="preserve">         </t>
    </r>
    <r>
      <rPr>
        <sz val="12"/>
        <color theme="1"/>
        <rFont val="Calibri"/>
        <family val="2"/>
        <scheme val="minor"/>
      </rPr>
      <t>Mission statement, goals, and objectives</t>
    </r>
  </si>
  <si>
    <r>
      <t>·</t>
    </r>
    <r>
      <rPr>
        <sz val="7"/>
        <color theme="1"/>
        <rFont val="Times New Roman"/>
        <family val="1"/>
      </rPr>
      <t xml:space="preserve">         </t>
    </r>
    <r>
      <rPr>
        <sz val="12"/>
        <color theme="1"/>
        <rFont val="Calibri"/>
        <family val="2"/>
        <scheme val="minor"/>
      </rPr>
      <t>Treatment court team and advisory board membership</t>
    </r>
  </si>
  <si>
    <r>
      <t>·</t>
    </r>
    <r>
      <rPr>
        <sz val="7"/>
        <color theme="1"/>
        <rFont val="Times New Roman"/>
        <family val="1"/>
      </rPr>
      <t xml:space="preserve">         </t>
    </r>
    <r>
      <rPr>
        <sz val="12"/>
        <color theme="1"/>
        <rFont val="Calibri"/>
        <family val="2"/>
        <scheme val="minor"/>
      </rPr>
      <t>Team member roles/responsibilities and continuity plan</t>
    </r>
  </si>
  <si>
    <r>
      <t>·</t>
    </r>
    <r>
      <rPr>
        <sz val="7"/>
        <color theme="1"/>
        <rFont val="Times New Roman"/>
        <family val="1"/>
      </rPr>
      <t xml:space="preserve">         </t>
    </r>
    <r>
      <rPr>
        <sz val="12"/>
        <color theme="1"/>
        <rFont val="Calibri"/>
        <family val="2"/>
        <scheme val="minor"/>
      </rPr>
      <t>Referral process</t>
    </r>
  </si>
  <si>
    <r>
      <t>·</t>
    </r>
    <r>
      <rPr>
        <sz val="7"/>
        <color theme="1"/>
        <rFont val="Times New Roman"/>
        <family val="1"/>
      </rPr>
      <t xml:space="preserve">         </t>
    </r>
    <r>
      <rPr>
        <sz val="12"/>
        <color theme="1"/>
        <rFont val="Calibri"/>
        <family val="2"/>
        <scheme val="minor"/>
      </rPr>
      <t>Eligibility criteria</t>
    </r>
  </si>
  <si>
    <r>
      <t>·</t>
    </r>
    <r>
      <rPr>
        <sz val="7"/>
        <color theme="1"/>
        <rFont val="Times New Roman"/>
        <family val="1"/>
      </rPr>
      <t xml:space="preserve">         </t>
    </r>
    <r>
      <rPr>
        <sz val="12"/>
        <color theme="1"/>
        <rFont val="Calibri"/>
        <family val="2"/>
        <scheme val="minor"/>
      </rPr>
      <t>Assessment</t>
    </r>
  </si>
  <si>
    <r>
      <t>·</t>
    </r>
    <r>
      <rPr>
        <sz val="7"/>
        <color theme="1"/>
        <rFont val="Times New Roman"/>
        <family val="1"/>
      </rPr>
      <t xml:space="preserve">         </t>
    </r>
    <r>
      <rPr>
        <sz val="12"/>
        <color theme="1"/>
        <rFont val="Calibri"/>
        <family val="2"/>
        <scheme val="minor"/>
      </rPr>
      <t>Program fees (if applicable)</t>
    </r>
  </si>
  <si>
    <r>
      <t>·</t>
    </r>
    <r>
      <rPr>
        <sz val="7"/>
        <color theme="1"/>
        <rFont val="Times New Roman"/>
        <family val="1"/>
      </rPr>
      <t xml:space="preserve">         </t>
    </r>
    <r>
      <rPr>
        <sz val="12"/>
        <color theme="1"/>
        <rFont val="Calibri"/>
        <family val="2"/>
        <scheme val="minor"/>
      </rPr>
      <t>Record-keeping and confidentiality policy</t>
    </r>
  </si>
  <si>
    <r>
      <t>·</t>
    </r>
    <r>
      <rPr>
        <sz val="7"/>
        <color theme="1"/>
        <rFont val="Times New Roman"/>
        <family val="1"/>
      </rPr>
      <t xml:space="preserve">         </t>
    </r>
    <r>
      <rPr>
        <sz val="12"/>
        <color theme="1"/>
        <rFont val="Calibri"/>
        <family val="2"/>
        <scheme val="minor"/>
      </rPr>
      <t>Graduation criteria</t>
    </r>
  </si>
  <si>
    <r>
      <t>·</t>
    </r>
    <r>
      <rPr>
        <sz val="7"/>
        <color theme="1"/>
        <rFont val="Times New Roman"/>
        <family val="1"/>
      </rPr>
      <t xml:space="preserve">         </t>
    </r>
    <r>
      <rPr>
        <sz val="12"/>
        <color theme="1"/>
        <rFont val="Calibri"/>
        <family val="2"/>
        <scheme val="minor"/>
      </rPr>
      <t>Termination process and criteria</t>
    </r>
  </si>
  <si>
    <r>
      <t>·</t>
    </r>
    <r>
      <rPr>
        <sz val="7"/>
        <color theme="1"/>
        <rFont val="Times New Roman"/>
        <family val="1"/>
      </rPr>
      <t xml:space="preserve">         </t>
    </r>
    <r>
      <rPr>
        <sz val="12"/>
        <color theme="1"/>
        <rFont val="Calibri"/>
        <family val="2"/>
        <scheme val="minor"/>
      </rPr>
      <t>Phase structure</t>
    </r>
  </si>
  <si>
    <r>
      <t>·</t>
    </r>
    <r>
      <rPr>
        <sz val="7"/>
        <color theme="1"/>
        <rFont val="Times New Roman"/>
        <family val="1"/>
      </rPr>
      <t xml:space="preserve">         </t>
    </r>
    <r>
      <rPr>
        <sz val="12"/>
        <color theme="1"/>
        <rFont val="Calibri"/>
        <family val="2"/>
        <scheme val="minor"/>
      </rPr>
      <t>Incentives and sanctions guidelines</t>
    </r>
  </si>
  <si>
    <r>
      <t>·</t>
    </r>
    <r>
      <rPr>
        <sz val="7"/>
        <color theme="1"/>
        <rFont val="Times New Roman"/>
        <family val="1"/>
      </rPr>
      <t xml:space="preserve">         </t>
    </r>
    <r>
      <rPr>
        <sz val="12"/>
        <color theme="1"/>
        <rFont val="Calibri"/>
        <family val="2"/>
        <scheme val="minor"/>
      </rPr>
      <t>Substance testing procedure</t>
    </r>
  </si>
  <si>
    <r>
      <t>·</t>
    </r>
    <r>
      <rPr>
        <sz val="7"/>
        <color theme="1"/>
        <rFont val="Times New Roman"/>
        <family val="1"/>
      </rPr>
      <t xml:space="preserve">         </t>
    </r>
    <r>
      <rPr>
        <sz val="12"/>
        <color theme="1"/>
        <rFont val="Calibri"/>
        <family val="2"/>
        <scheme val="minor"/>
      </rPr>
      <t>Sustainability plan</t>
    </r>
  </si>
  <si>
    <r>
      <t>·</t>
    </r>
    <r>
      <rPr>
        <sz val="7"/>
        <color theme="1"/>
        <rFont val="Times New Roman"/>
        <family val="1"/>
      </rPr>
      <t xml:space="preserve">         </t>
    </r>
    <r>
      <rPr>
        <sz val="12"/>
        <color theme="1"/>
        <rFont val="Calibri"/>
        <family val="2"/>
        <scheme val="minor"/>
      </rPr>
      <t>Program resources</t>
    </r>
  </si>
  <si>
    <t>Participant handbooks, contracts, waivers and memoranda of understanding are revised as needed and included as addenda in the program manual</t>
  </si>
  <si>
    <t>A Team Composition</t>
  </si>
  <si>
    <t>The treatment court team is comprised of (but not limited to) a judge, a program coordinator, a prosecutor, a defense counsel representative, a treatment representative, a probation agent and a law enforcement representative</t>
  </si>
  <si>
    <t>B Pre-Court Staff Meetings</t>
  </si>
  <si>
    <t>All team members consistently attend pre-court staff meetings to review participant progress, determine appropriate actions to improve outcomes and prepare for status hearings</t>
  </si>
  <si>
    <t>Pre-court staff meetings are presumptively closed to participants and the public unless the Court has a good reason for a participant to attend related to their case</t>
  </si>
  <si>
    <t>Pre-court staff meeting discussions are not transcribed or recorded</t>
  </si>
  <si>
    <t>Contested matters are addressed and resolved in open court during status hearings or related due process hearings</t>
  </si>
  <si>
    <t>The treatment team discusses highly sensitive matters with a participant during pre-court staff meetings</t>
  </si>
  <si>
    <t>Pre-court staffings are held at least bi-weekly</t>
  </si>
  <si>
    <t>C Sharing Information</t>
  </si>
  <si>
    <t>Team members share information as necessary to appraise participants’ progress in treatment and compliance with treatment court conditions</t>
  </si>
  <si>
    <t>Team members contribute relevant insights, observations and recommendations based on their professional knowledge, training and experience</t>
  </si>
  <si>
    <t>Partner agencies execute MOUs specifying what information will be shared among team members</t>
  </si>
  <si>
    <t>Participants provide voluntary and informed consent permitting treatment court team members to share specified participant information</t>
  </si>
  <si>
    <t>Defense attorneys make it clear to participants and other team members whether they will share communication from participants with the treatment court team</t>
  </si>
  <si>
    <t>Consent documents specify what date elements may be shared with whom, and for what authorized period of time</t>
  </si>
  <si>
    <t>Consent documents indicate which professionals are authorized to receive the information, what steps must be taken to revoke consent and when the consent expires</t>
  </si>
  <si>
    <t>Treatment providers are permitted to share confidential treatment information with criminal justice professionals pursuant to a voluntary, informed consent</t>
  </si>
  <si>
    <t>D Team Communication and Decision Making</t>
  </si>
  <si>
    <t>The treatment court is a non-adversarial program</t>
  </si>
  <si>
    <t>The treatment court judge speaks directly to participants, rather than through legal counsel, and takes an active role in supervising cases</t>
  </si>
  <si>
    <t>The treatment court team members do not relinquish their professional roles or responsibilities</t>
  </si>
  <si>
    <t>The treatment court prosecutors continue to advocate on behalf of public safety, victims interests and participant accountability</t>
  </si>
  <si>
    <t>The treatment court defense attorney continues to advocate for participants’ legal rights</t>
  </si>
  <si>
    <t>The treatment court judge exercises independent discretion</t>
  </si>
  <si>
    <t>The treatment court judge considers all sides of a controversy before rendering a decision</t>
  </si>
  <si>
    <t>The treatment court judge does not delegate decisions to the treatment court team or acquiesce to majority rule</t>
  </si>
  <si>
    <t>The treatment court judge hears evidence from scientific experts if the subject matter of the controversy is beyond the common knowledge of a layperson</t>
  </si>
  <si>
    <t>The treatment court team members contribute relevant observations and insights and offer suitable recommendations based on their professional knowledge, experience, and training</t>
  </si>
  <si>
    <t>The treatment court team members communicate effectively</t>
  </si>
  <si>
    <t>The treatment court team members articulate and justify informed opinions</t>
  </si>
  <si>
    <t>E Status Hearing</t>
  </si>
  <si>
    <t>All treatment court team members regularly attend status hearings</t>
  </si>
  <si>
    <t>The treatment court judge speaks personally with each participant</t>
  </si>
  <si>
    <t>Upon request from the treatment court judge, the team members report on their observations of the participants, fill in missing information, offer praise and encouragement to participants, challenge inaccurate statements by participants or make recommendations for suitable sanctions to impose</t>
  </si>
  <si>
    <t>Before a new treatment court is started, team members attend a formal pre-implementation training</t>
  </si>
  <si>
    <t>The treatment court team members attend annual continuing education workshops to gain up-to-date knowledge about best practices</t>
  </si>
  <si>
    <t>New treatment court team members receive formal orientation training on the treatment court model and best practices in treatment court prior to active participation on the treatment court team</t>
  </si>
  <si>
    <t>A Professional Training</t>
  </si>
  <si>
    <t>The treatment court judge is trained on legal and constitutional issues of treatment court</t>
  </si>
  <si>
    <t>The treatment court judge is trained on judicial ethics of treatment court</t>
  </si>
  <si>
    <t>The treatment court judge is trained on evidence-based substance abuse and mental health treatment</t>
  </si>
  <si>
    <t>The treatment court judge is trained on behavior modification</t>
  </si>
  <si>
    <t>The treatment court judge is trained in motivational interviewing techniques</t>
  </si>
  <si>
    <t>The treatment court judge is trained on community supervision</t>
  </si>
  <si>
    <t>The treatment court judge attends annual training workshops on best practices of treatment courts</t>
  </si>
  <si>
    <t>B Length of Term</t>
  </si>
  <si>
    <t>The treatment court judge presides over the treatment court for no less than two consecutive years</t>
  </si>
  <si>
    <t>The treatment court judge is assigned to the treatment court on a voluntary basis</t>
  </si>
  <si>
    <t>C Consistent Docket</t>
  </si>
  <si>
    <t>Participants ordinarily appear before the same judge throughout their enrollment in the treatment court</t>
  </si>
  <si>
    <t>D Participation in Pre-Court Staffing</t>
  </si>
  <si>
    <t>The treatment court judge regularly attends pre-court staff meetings during which each participant’s progress is reviewed and discussed</t>
  </si>
  <si>
    <t>E Frequency of Status Hearings</t>
  </si>
  <si>
    <t>Participants appear before the treatment court judge no less frequently than every two weeks during the first phase of the program</t>
  </si>
  <si>
    <t>Participants’ court appearances are reduced gradually after participants have initiated abstinence and are regularly engaged in treatment</t>
  </si>
  <si>
    <t>Participants appear before the treatment court judge no less frequently than every four weeks until they are in the last phase of the program</t>
  </si>
  <si>
    <t>The treatment court judge spends 3-7 minutes interacting with each participant during court sessions</t>
  </si>
  <si>
    <t>The treatment court judge communicates that the participant’s efforts are recognized and valued</t>
  </si>
  <si>
    <t>G Judicial Demeanor</t>
  </si>
  <si>
    <t>The treatment court judge offers supportive comments to participants</t>
  </si>
  <si>
    <t>The treatment court judge stresses the importance of the participant’s commitment to treatment and to other program requirements</t>
  </si>
  <si>
    <t>The treatment court judge expresses optimism about the participant’s abilities to improve their health and behavior</t>
  </si>
  <si>
    <t>The treatment court judge does not humiliate participants or subject them to foul or abusive language</t>
  </si>
  <si>
    <t>The treatment court judge allows participants a reasonable opportunity to explain their perspective on controversial issues</t>
  </si>
  <si>
    <t>H Judicial Decision Making</t>
  </si>
  <si>
    <t>The treatment court judge takes into consideration each team member’s perspective when important decisions are made</t>
  </si>
  <si>
    <t>The treatment court judge makes the final decision concerning the imposition of incentives and sanctions and concerning loss of liberty</t>
  </si>
  <si>
    <t>The treatment court judge relies on the expert input of duly trained treatment professionals when imposing treatment related conditions</t>
  </si>
  <si>
    <t>The treatment court judge does not delegate judicial decision making responsibilities to other members of the treatment court team</t>
  </si>
  <si>
    <t>The treatment court judge considers probative evidence and relevant information when making decisions</t>
  </si>
  <si>
    <t>A Participant Handbook</t>
  </si>
  <si>
    <r>
      <t>·</t>
    </r>
    <r>
      <rPr>
        <sz val="7"/>
        <color theme="1"/>
        <rFont val="Times New Roman"/>
        <family val="1"/>
      </rPr>
      <t xml:space="preserve">         </t>
    </r>
    <r>
      <rPr>
        <sz val="12"/>
        <color theme="1"/>
        <rFont val="Calibri"/>
        <family val="2"/>
        <scheme val="minor"/>
      </rPr>
      <t>Admission</t>
    </r>
  </si>
  <si>
    <r>
      <t>·</t>
    </r>
    <r>
      <rPr>
        <sz val="7"/>
        <color theme="1"/>
        <rFont val="Times New Roman"/>
        <family val="1"/>
      </rPr>
      <t xml:space="preserve">         </t>
    </r>
    <r>
      <rPr>
        <sz val="12"/>
        <color theme="1"/>
        <rFont val="Calibri"/>
        <family val="2"/>
        <scheme val="minor"/>
      </rPr>
      <t>Sanctions</t>
    </r>
  </si>
  <si>
    <r>
      <t>·</t>
    </r>
    <r>
      <rPr>
        <sz val="7"/>
        <color theme="1"/>
        <rFont val="Times New Roman"/>
        <family val="1"/>
      </rPr>
      <t xml:space="preserve">         </t>
    </r>
    <r>
      <rPr>
        <sz val="12"/>
        <color theme="1"/>
        <rFont val="Calibri"/>
        <family val="2"/>
        <scheme val="minor"/>
      </rPr>
      <t>Incentives</t>
    </r>
  </si>
  <si>
    <r>
      <t>·</t>
    </r>
    <r>
      <rPr>
        <sz val="7"/>
        <color theme="1"/>
        <rFont val="Times New Roman"/>
        <family val="1"/>
      </rPr>
      <t xml:space="preserve">         </t>
    </r>
    <r>
      <rPr>
        <sz val="12"/>
        <color theme="1"/>
        <rFont val="Calibri"/>
        <family val="2"/>
        <scheme val="minor"/>
      </rPr>
      <t>Phase advancement</t>
    </r>
  </si>
  <si>
    <r>
      <t>·</t>
    </r>
    <r>
      <rPr>
        <sz val="7"/>
        <color theme="1"/>
        <rFont val="Times New Roman"/>
        <family val="1"/>
      </rPr>
      <t xml:space="preserve">         </t>
    </r>
    <r>
      <rPr>
        <sz val="12"/>
        <color theme="1"/>
        <rFont val="Calibri"/>
        <family val="2"/>
        <scheme val="minor"/>
      </rPr>
      <t>Monitoring treatment compliance</t>
    </r>
  </si>
  <si>
    <r>
      <t>·</t>
    </r>
    <r>
      <rPr>
        <sz val="7"/>
        <color theme="1"/>
        <rFont val="Times New Roman"/>
        <family val="1"/>
      </rPr>
      <t xml:space="preserve">         </t>
    </r>
    <r>
      <rPr>
        <sz val="12"/>
        <color theme="1"/>
        <rFont val="Calibri"/>
        <family val="2"/>
        <scheme val="minor"/>
      </rPr>
      <t>Successful completion</t>
    </r>
  </si>
  <si>
    <r>
      <t>·</t>
    </r>
    <r>
      <rPr>
        <sz val="7"/>
        <color theme="1"/>
        <rFont val="Times New Roman"/>
        <family val="1"/>
      </rPr>
      <t xml:space="preserve">         </t>
    </r>
    <r>
      <rPr>
        <sz val="12"/>
        <color theme="1"/>
        <rFont val="Calibri"/>
        <family val="2"/>
        <scheme val="minor"/>
      </rPr>
      <t>Termination/Expulsion</t>
    </r>
  </si>
  <si>
    <r>
      <t>·</t>
    </r>
    <r>
      <rPr>
        <sz val="7"/>
        <color theme="1"/>
        <rFont val="Times New Roman"/>
        <family val="1"/>
      </rPr>
      <t xml:space="preserve">         </t>
    </r>
    <r>
      <rPr>
        <sz val="12"/>
        <color theme="1"/>
        <rFont val="Calibri"/>
        <family val="2"/>
        <scheme val="minor"/>
      </rPr>
      <t>Drug Testing</t>
    </r>
  </si>
  <si>
    <t>Participants acknowledge, by signature, their understanding of the policies and procedures and are provided with a copy</t>
  </si>
  <si>
    <t>The treatment court judge confirms that the participant has reviewed and understands all policies, procedures, rights and responsibilities at the time of admission to the treatment court</t>
  </si>
  <si>
    <t>Drug testing includes a clear chain of custody for the samples and the opportunity for timely confirmation testing</t>
  </si>
  <si>
    <t>B Due Process</t>
  </si>
  <si>
    <t>Participants are allowed to be hearing at every stage of the treatment court proceedings</t>
  </si>
  <si>
    <t>Participants are allowed to challenge violation allegations and to present evidence</t>
  </si>
  <si>
    <t>Participants are allowed to engage in non-deity-based treatment and support groups</t>
  </si>
  <si>
    <t>Participants have the right to be represented by counsel at all stages of the proceedings</t>
  </si>
  <si>
    <t>Defense counsel as a member of the treatment court team does not represent individual participants</t>
  </si>
  <si>
    <t>Participants make a knowing waiver of judicial conflict of interest and ex-parte communication before entering treatment court</t>
  </si>
  <si>
    <t>The team and the participant understand that due process rights within a treatment court are separate from DOC supervision and revocation procedures</t>
  </si>
  <si>
    <t>A participant handbook is developed and includes the following policies and procedures:</t>
  </si>
  <si>
    <t>Standard 1 - Commitment to Evidence-Based Practices</t>
  </si>
  <si>
    <t>Standard 7 - Recordkeeping &amp; Confidentiality</t>
  </si>
  <si>
    <t>A Recordkeeping</t>
  </si>
  <si>
    <t>Recordkeeping system is defined in the policy and procedure manual</t>
  </si>
  <si>
    <t>The bifurcated system consists of a criminal court file and a treatment court file for each participant</t>
  </si>
  <si>
    <t>Policies and procedures are developed to determine which records and information are available to the public and which are kept confidential</t>
  </si>
  <si>
    <t>All records are reviewed to determine if they contain confidential medical and treatment information and redacted or segregated consistent with the agreed upon procedure</t>
  </si>
  <si>
    <t>The clerk of court keeps and maintains the criminal court file</t>
  </si>
  <si>
    <t>The clerk of court, judge, or any other circuit court employee shall not keep or maintain the treatment court file</t>
  </si>
  <si>
    <t>Minutes kept by the clerk of court reflect court appearances and when a sanction, incentive or termination is imposed, and the reasons therefore, but omit confidential information</t>
  </si>
  <si>
    <t>Written policies and procedures are in place for treatment file maintenance, access, storage, retention and destruction</t>
  </si>
  <si>
    <t>A privacy official for the treatment court is designated</t>
  </si>
  <si>
    <t>All proceedings of the circuit court are recorded</t>
  </si>
  <si>
    <t>B Confidentiality</t>
  </si>
  <si>
    <t>Team members are trained on federal and state confidentiality requirements</t>
  </si>
  <si>
    <t>All privacy policies are documented</t>
  </si>
  <si>
    <t>Information disclosed to the treatment team and in court is limited to the minimum necessary, while still accomplishing the intended use</t>
  </si>
  <si>
    <t>Confidentiality policies are explained to participants in an understandable manner</t>
  </si>
  <si>
    <t>Forms meet all federal and state statutory requirements to obtain informed consent from participants</t>
  </si>
  <si>
    <t>All precautions are taken to protect participant confidentiality rights</t>
  </si>
  <si>
    <t>Standard 8 - Target Population, Eligibility &amp; Referral</t>
  </si>
  <si>
    <t>A Objective Eligibility and Exclusion Criteria</t>
  </si>
  <si>
    <t>Admission criteria is defined objectively</t>
  </si>
  <si>
    <t>Admission criteria is defined in writing</t>
  </si>
  <si>
    <t>Eligibility and exclusion criteria are communicated to potential referral sources</t>
  </si>
  <si>
    <t>Subjective criteria and personal impressions are not used to determine eligibility</t>
  </si>
  <si>
    <t>Eligible participants are promptly identified and referred</t>
  </si>
  <si>
    <t>Admission of eligible participants occurs within 50 days of the triggering event or arrest</t>
  </si>
  <si>
    <t>All program requirements are explained to participants before admission</t>
  </si>
  <si>
    <t>A standard referral process, including potential referral sources and referral documents, is developed</t>
  </si>
  <si>
    <t>B High-Risk and High-Need Participants</t>
  </si>
  <si>
    <t>Target participants are clinically assessed as having a moderate to severe substance use disorder</t>
  </si>
  <si>
    <t>Target participants are at substantial risk for reoffending or failing on standard supervision</t>
  </si>
  <si>
    <t>If alternative tracks are developed for lower risk/need levels, participants with different risk/need levels are not mixed together in counseling groups, treatment groups, or housing units</t>
  </si>
  <si>
    <t>C Validated Eligibility Assessments</t>
  </si>
  <si>
    <t>All potential participants are evaluated using a validated risk assessment</t>
  </si>
  <si>
    <t>All potential participants are evaluated using a clinically validated instrument</t>
  </si>
  <si>
    <t>All evaluations are performed by individuals specifically trained and licensed to perform them</t>
  </si>
  <si>
    <t>D Criminal History Disqualifications</t>
  </si>
  <si>
    <t>Potential participants charged with drug dealing are not automatically excluded</t>
  </si>
  <si>
    <t>Potential participants are rejected only if empirical evidence indicates a person cannot be managed safely or effectively in treatment court</t>
  </si>
  <si>
    <t>Potential participants do not meet the definition of a violent offender per the TAD statute</t>
  </si>
  <si>
    <t>E Clinical Disqualifications</t>
  </si>
  <si>
    <t>Potential participants are not disqualified for co-occurring mental health or medical conditions if adequate treatment is available</t>
  </si>
  <si>
    <t>Potential participants are not disqualified for being legally prescribed psychotropic or MAT medications if adequate treatment is available</t>
  </si>
  <si>
    <t>Participants receipt of MAT is not considered when determining eligibility</t>
  </si>
  <si>
    <t>Standard 9 - Screening &amp; Initial Assessment</t>
  </si>
  <si>
    <t>A Tools</t>
  </si>
  <si>
    <t>Assessment tools are validated and evidence-based</t>
  </si>
  <si>
    <t>The tools are administered by trained individuals</t>
  </si>
  <si>
    <t>Potential participants sign a release of information to share confidential information between the assessment agency and the treatment court team</t>
  </si>
  <si>
    <t>Assessment tools are reviewed yearly to comply with the best practice of utilizing current evidence-based materials</t>
  </si>
  <si>
    <t>Updated assessments showing graduated progress to be obtained no less than every three months</t>
  </si>
  <si>
    <t>Further assessment is requested for any areas of concern that arise during the participant’s involvement with the treatment court</t>
  </si>
  <si>
    <t>Participants are referred to appropriate resources and treatment providers consistent with the results of the assessment</t>
  </si>
  <si>
    <t>Assessments should include a summary of the participant’s history, including prior diagnosis or alcohol and other drug use</t>
  </si>
  <si>
    <t>B Timing</t>
  </si>
  <si>
    <t>Assessment and evaluations are completed promptly</t>
  </si>
  <si>
    <t>Treatment courts collect and evaluate data regarding the length of time between initial appointments and receiving the diagnostic evaluation</t>
  </si>
  <si>
    <t>To the extent possible, without compromising due process, minimize the time between arrest and program admission (goal of 50 days or less from arrest or other triggering event)</t>
  </si>
  <si>
    <t>C Case Planning</t>
  </si>
  <si>
    <t>A current case plan is maintained throughout the participant’s treatment court involvement</t>
  </si>
  <si>
    <t>Opportunity is provided for natural supports and family members to be included in the treatment and case plan</t>
  </si>
  <si>
    <t>Standard 10 - Case Planning</t>
  </si>
  <si>
    <t>A Case Plan Components</t>
  </si>
  <si>
    <t>Case plan identifies the participant’s strengths, risk factors, criminogenic and treatment needs and supports</t>
  </si>
  <si>
    <t>Case plan includes appropriate treatment methods and resources for the participant</t>
  </si>
  <si>
    <t>Case plan includes the conditions necessary for success in treatment and complementary services to address those needs</t>
  </si>
  <si>
    <t>Case plan includes anticipated barriers to success</t>
  </si>
  <si>
    <t>Case plan includes agreed-upon proximal and distal goals, using behavioral terms</t>
  </si>
  <si>
    <t>Case plan includes the participant’s signature</t>
  </si>
  <si>
    <t>Case plan includes significant others and/or family members when appropriate</t>
  </si>
  <si>
    <t>Case plans include specific activities that link the problem with the goal and describes the services, who is responsible for identifying, referring, and performing them, when they will be provided, and at what frequency</t>
  </si>
  <si>
    <t>Participant and treatment court team members review the case plan during all individual sessions</t>
  </si>
  <si>
    <t>Case plan is updated periodically based on ongoing assessment of participant progress</t>
  </si>
  <si>
    <t>Standard 11 - Treatment</t>
  </si>
  <si>
    <t>A Continuum of Care</t>
  </si>
  <si>
    <t>All participants’ level of care is based on a treatment needs assessment or reevaluation</t>
  </si>
  <si>
    <t>Participants receive the level of care that is warranted from their assessment results</t>
  </si>
  <si>
    <t>All participants receive equivalent services</t>
  </si>
  <si>
    <t>Treatment providers utilize evidence-based, manualized curricula with fidelity, individualized to fit participant needs, and take into consideration responsivity issues</t>
  </si>
  <si>
    <t>Participants have access at a minimum to substance use disorder treatment, criminal thinking interventions, mental health treatment, trauma-informed services, family and interpersonal counseling, and overdose prevention and reversal</t>
  </si>
  <si>
    <t>Participants have access to detoxification services</t>
  </si>
  <si>
    <t>Participants have access to residential services</t>
  </si>
  <si>
    <t>Participants have access to sober living facilities</t>
  </si>
  <si>
    <t>Participants have access to day treatment services</t>
  </si>
  <si>
    <t>Participants have access to intensive outpatient services</t>
  </si>
  <si>
    <t>Participants have access to outpatient services</t>
  </si>
  <si>
    <t>B In-Custody Treatments</t>
  </si>
  <si>
    <t>Participants are not incarcerated to obtain access to detoxification services</t>
  </si>
  <si>
    <t>Participants are not incarcerated to obtain access to sober living</t>
  </si>
  <si>
    <t>C Treatment Provider Responsibilities</t>
  </si>
  <si>
    <t>Treatment providers are certified per Department Health Services-DHS 75 standards</t>
  </si>
  <si>
    <t>Treatment providers are credentialed with the Wisconsin Department of Safety and Professional Services</t>
  </si>
  <si>
    <t>Treatment providers have substantial experience working with criminal justice populations</t>
  </si>
  <si>
    <t>Treatment providers have a basic understanding of treatment court philosophy and practices</t>
  </si>
  <si>
    <t>Treatment providers are trained and utilize trauma-informed care practices specific to the individual needs of the participant</t>
  </si>
  <si>
    <t>Treatment providers have ongoing training in co-occurring conditions</t>
  </si>
  <si>
    <t>Treatment providers are knowledgeable and able to refer to MAT services</t>
  </si>
  <si>
    <t>Treatment providers include the participant in the development and continual update of an individualized treatment plan</t>
  </si>
  <si>
    <t>Treatment providers document participants’ progress</t>
  </si>
  <si>
    <t>Treatment providers provide ongoing assessment of participants’ treatment needs</t>
  </si>
  <si>
    <t>Treatment providers develop a continuing care plan to aid participants’ transition and to support recovery outside of the treatment court</t>
  </si>
  <si>
    <t>Treatment providers supply progress reports to the treatment court team before team meetings</t>
  </si>
  <si>
    <t>MOUs are established with contracted treatment providers and/or guidelines are provided to independent treatment providers regarding the following:</t>
  </si>
  <si>
    <r>
      <t>·</t>
    </r>
    <r>
      <rPr>
        <sz val="7"/>
        <color theme="1"/>
        <rFont val="Times New Roman"/>
        <family val="1"/>
      </rPr>
      <t xml:space="preserve">         </t>
    </r>
    <r>
      <rPr>
        <sz val="12"/>
        <color theme="1"/>
        <rFont val="Calibri"/>
        <family val="2"/>
        <scheme val="minor"/>
      </rPr>
      <t>Timely and thorough communication between provider and treatment court team</t>
    </r>
  </si>
  <si>
    <r>
      <t>·</t>
    </r>
    <r>
      <rPr>
        <sz val="7"/>
        <color theme="1"/>
        <rFont val="Times New Roman"/>
        <family val="1"/>
      </rPr>
      <t xml:space="preserve">         </t>
    </r>
    <r>
      <rPr>
        <sz val="12"/>
        <color theme="1"/>
        <rFont val="Calibri"/>
        <family val="2"/>
        <scheme val="minor"/>
      </rPr>
      <t>Access to visit and tour treatment facilities to ensure quality of services</t>
    </r>
  </si>
  <si>
    <r>
      <t>·</t>
    </r>
    <r>
      <rPr>
        <sz val="7"/>
        <color theme="1"/>
        <rFont val="Times New Roman"/>
        <family val="1"/>
      </rPr>
      <t xml:space="preserve">         </t>
    </r>
    <r>
      <rPr>
        <sz val="12"/>
        <color theme="1"/>
        <rFont val="Calibri"/>
        <family val="2"/>
        <scheme val="minor"/>
      </rPr>
      <t>Review and assessment of treatment providers’ fidelity to best and evidence-based practices</t>
    </r>
  </si>
  <si>
    <t>D Treatment Dosage, Duration and Modalities</t>
  </si>
  <si>
    <t>Participants have an individual session with a substance abuse professional on a weekly basis in phase one</t>
  </si>
  <si>
    <t>Treatment dosage is based on risk level</t>
  </si>
  <si>
    <t>Services are offered to participants who require individualized sessions or specialized groups</t>
  </si>
  <si>
    <t>Group membership is based on risk level, gender, trauma, and co-occurring psychiatric symptoms</t>
  </si>
  <si>
    <t>E Peer Support Groups</t>
  </si>
  <si>
    <t>Participants are offered self-help groups and non-deity based treatment programs</t>
  </si>
  <si>
    <t>Self-help and peer support groups follow a structured model or curriculum</t>
  </si>
  <si>
    <t>F Evidence-Based Treatments</t>
  </si>
  <si>
    <t>Participants receive behavioral or cognitive-behavioral counseling interventions</t>
  </si>
  <si>
    <t>Interventions are documented in treatment manuals</t>
  </si>
  <si>
    <t>Treatment providers are trained to deliver the interventions reliably according to the manual</t>
  </si>
  <si>
    <t>Fidelity to the treatment model is maintained though continuous supervision of the treatment providers</t>
  </si>
  <si>
    <t>Standard 6 - Balancing the Non-Adversarial Approach with Due Process Concerns</t>
  </si>
  <si>
    <t>Standard 5 - Judicial Interaction &amp; Role</t>
  </si>
  <si>
    <t>Standard 4 - Teams</t>
  </si>
  <si>
    <t>Standard 3 - Planning Process</t>
  </si>
  <si>
    <t>Standard 2 - Equity &amp; Inclusion</t>
  </si>
  <si>
    <t>Standard 12 - Program Phases</t>
  </si>
  <si>
    <t>A Program Structure</t>
  </si>
  <si>
    <t>The minimum length of a treatment court program is 12-14 months</t>
  </si>
  <si>
    <t>Phase requirements reflect the proximal and distal goals of the high risk/high need participant</t>
  </si>
  <si>
    <t>B Phase Requirements</t>
  </si>
  <si>
    <t>Participant handbook includes detailed information on the requirements of each phase and phase advancement criteria</t>
  </si>
  <si>
    <t>Minimum timeframes must be included for each phase</t>
  </si>
  <si>
    <t>Phase requirements should include:</t>
  </si>
  <si>
    <r>
      <t>·</t>
    </r>
    <r>
      <rPr>
        <sz val="7"/>
        <color theme="1"/>
        <rFont val="Times New Roman"/>
        <family val="1"/>
      </rPr>
      <t xml:space="preserve">         </t>
    </r>
    <r>
      <rPr>
        <sz val="12"/>
        <color theme="1"/>
        <rFont val="Calibri"/>
        <family val="2"/>
        <scheme val="minor"/>
      </rPr>
      <t>Court appearances</t>
    </r>
  </si>
  <si>
    <r>
      <t>·</t>
    </r>
    <r>
      <rPr>
        <sz val="7"/>
        <color theme="1"/>
        <rFont val="Times New Roman"/>
        <family val="1"/>
      </rPr>
      <t xml:space="preserve">         </t>
    </r>
    <r>
      <rPr>
        <sz val="12"/>
        <color theme="1"/>
        <rFont val="Calibri"/>
        <family val="2"/>
        <scheme val="minor"/>
      </rPr>
      <t>Comply with treatment</t>
    </r>
  </si>
  <si>
    <r>
      <t>·</t>
    </r>
    <r>
      <rPr>
        <sz val="7"/>
        <color theme="1"/>
        <rFont val="Times New Roman"/>
        <family val="1"/>
      </rPr>
      <t xml:space="preserve">         </t>
    </r>
    <r>
      <rPr>
        <sz val="12"/>
        <color theme="1"/>
        <rFont val="Calibri"/>
        <family val="2"/>
        <scheme val="minor"/>
      </rPr>
      <t>Drug testing</t>
    </r>
  </si>
  <si>
    <r>
      <t>·</t>
    </r>
    <r>
      <rPr>
        <sz val="7"/>
        <color theme="1"/>
        <rFont val="Times New Roman"/>
        <family val="1"/>
      </rPr>
      <t xml:space="preserve">         </t>
    </r>
    <r>
      <rPr>
        <sz val="12"/>
        <color theme="1"/>
        <rFont val="Calibri"/>
        <family val="2"/>
        <scheme val="minor"/>
      </rPr>
      <t>Drug/alcohol free prosocial activities</t>
    </r>
  </si>
  <si>
    <r>
      <t>·</t>
    </r>
    <r>
      <rPr>
        <sz val="7"/>
        <color theme="1"/>
        <rFont val="Times New Roman"/>
        <family val="1"/>
      </rPr>
      <t xml:space="preserve">         </t>
    </r>
    <r>
      <rPr>
        <sz val="12"/>
        <color theme="1"/>
        <rFont val="Calibri"/>
        <family val="2"/>
        <scheme val="minor"/>
      </rPr>
      <t>Program fees/court costs</t>
    </r>
  </si>
  <si>
    <r>
      <t>·</t>
    </r>
    <r>
      <rPr>
        <sz val="7"/>
        <color theme="1"/>
        <rFont val="Times New Roman"/>
        <family val="1"/>
      </rPr>
      <t xml:space="preserve">         </t>
    </r>
    <r>
      <rPr>
        <sz val="12"/>
        <color theme="1"/>
        <rFont val="Calibri"/>
        <family val="2"/>
        <scheme val="minor"/>
      </rPr>
      <t>12 step/peer support meetings</t>
    </r>
  </si>
  <si>
    <r>
      <t>·</t>
    </r>
    <r>
      <rPr>
        <sz val="7"/>
        <color theme="1"/>
        <rFont val="Times New Roman"/>
        <family val="1"/>
      </rPr>
      <t xml:space="preserve">         </t>
    </r>
    <r>
      <rPr>
        <sz val="12"/>
        <color theme="1"/>
        <rFont val="Calibri"/>
        <family val="2"/>
        <scheme val="minor"/>
      </rPr>
      <t>Community service</t>
    </r>
  </si>
  <si>
    <r>
      <t>·</t>
    </r>
    <r>
      <rPr>
        <sz val="7"/>
        <color theme="1"/>
        <rFont val="Times New Roman"/>
        <family val="1"/>
      </rPr>
      <t xml:space="preserve">         </t>
    </r>
    <r>
      <rPr>
        <sz val="12"/>
        <color theme="1"/>
        <rFont val="Calibri"/>
        <family val="2"/>
        <scheme val="minor"/>
      </rPr>
      <t>Employment</t>
    </r>
  </si>
  <si>
    <r>
      <t>·</t>
    </r>
    <r>
      <rPr>
        <sz val="7"/>
        <color theme="1"/>
        <rFont val="Times New Roman"/>
        <family val="1"/>
      </rPr>
      <t xml:space="preserve">         </t>
    </r>
    <r>
      <rPr>
        <sz val="12"/>
        <color theme="1"/>
        <rFont val="Calibri"/>
        <family val="2"/>
        <scheme val="minor"/>
      </rPr>
      <t>Substance free time</t>
    </r>
  </si>
  <si>
    <r>
      <t>·</t>
    </r>
    <r>
      <rPr>
        <sz val="7"/>
        <color theme="1"/>
        <rFont val="Times New Roman"/>
        <family val="1"/>
      </rPr>
      <t xml:space="preserve">         </t>
    </r>
    <r>
      <rPr>
        <sz val="12"/>
        <color theme="1"/>
        <rFont val="Calibri"/>
        <family val="2"/>
        <scheme val="minor"/>
      </rPr>
      <t>Curfew</t>
    </r>
  </si>
  <si>
    <r>
      <t>·</t>
    </r>
    <r>
      <rPr>
        <sz val="7"/>
        <color theme="1"/>
        <rFont val="Times New Roman"/>
        <family val="1"/>
      </rPr>
      <t xml:space="preserve">         </t>
    </r>
    <r>
      <rPr>
        <sz val="12"/>
        <color theme="1"/>
        <rFont val="Calibri"/>
        <family val="2"/>
        <scheme val="minor"/>
      </rPr>
      <t>Ancillary services</t>
    </r>
  </si>
  <si>
    <r>
      <t>·</t>
    </r>
    <r>
      <rPr>
        <sz val="7"/>
        <color theme="1"/>
        <rFont val="Times New Roman"/>
        <family val="1"/>
      </rPr>
      <t xml:space="preserve">         </t>
    </r>
    <r>
      <rPr>
        <sz val="12"/>
        <color theme="1"/>
        <rFont val="Calibri"/>
        <family val="2"/>
        <scheme val="minor"/>
      </rPr>
      <t>Case management</t>
    </r>
  </si>
  <si>
    <r>
      <t>·</t>
    </r>
    <r>
      <rPr>
        <sz val="7"/>
        <color theme="1"/>
        <rFont val="Times New Roman"/>
        <family val="1"/>
      </rPr>
      <t xml:space="preserve">         </t>
    </r>
    <r>
      <rPr>
        <sz val="12"/>
        <color theme="1"/>
        <rFont val="Calibri"/>
        <family val="2"/>
        <scheme val="minor"/>
      </rPr>
      <t>Educational/vocational training/GED</t>
    </r>
  </si>
  <si>
    <t>In the first phase, drug tests are collected at least two times per week</t>
  </si>
  <si>
    <t>In the first phase, participants must have a status review hearing before the treatment court judge at least every two weeks</t>
  </si>
  <si>
    <t>Drug and alcohol testing is the last supervisory obligation that is lifted</t>
  </si>
  <si>
    <t>C Phase Advancement/Graduation</t>
  </si>
  <si>
    <t>Financial obligations cannot be the only barrier to phase advancement</t>
  </si>
  <si>
    <t>Phase demotion is not used as a sanction</t>
  </si>
  <si>
    <t>Participants are expected to have more than 90 days substance free time before graduation</t>
  </si>
  <si>
    <t>For graduation, participants must have a job or be in school</t>
  </si>
  <si>
    <t>For graduation, participants must have a sober housing environment</t>
  </si>
  <si>
    <t>Phase advancement is based on clinically important milestones</t>
  </si>
  <si>
    <t>Supervision is reduced with phase advancement</t>
  </si>
  <si>
    <t>Phase advancement is not simply based on time in a phase</t>
  </si>
  <si>
    <t>Standard 13 - Drug &amp; Alcohol Testing</t>
  </si>
  <si>
    <t>A Frequent Testing</t>
  </si>
  <si>
    <t>Drug and alcohol testing is performed frequently enough to ensure substance use is detected quickly and reliably</t>
  </si>
  <si>
    <t>Urine testing is performed at least twice per week</t>
  </si>
  <si>
    <t>Participants deliver urine specimens no more than 8 hours after being notified that a test has been scheduled</t>
  </si>
  <si>
    <t>Participants deliver breath or saliva specimens no more than 4 hours after being notified that a test has been scheduled</t>
  </si>
  <si>
    <t>B Random Testing</t>
  </si>
  <si>
    <t>Drug and alcohol testing is random and unpredictable, so that the odds of being tested are the same on any given day, including weekends and holidays</t>
  </si>
  <si>
    <t>C Duration of Testing</t>
  </si>
  <si>
    <t>Drug and alcohol testing continues uninterrupted throughout the program</t>
  </si>
  <si>
    <t>D Breadth of Testing</t>
  </si>
  <si>
    <t>Test specimens are selected to be tested for a broader range of substances to detect new emerging drugs</t>
  </si>
  <si>
    <t>Tests screen for multiple substances, including alcohol</t>
  </si>
  <si>
    <t>E Method of Testing</t>
  </si>
  <si>
    <t>The following is considered when determining the most appropriate method of testing: reliability of the test, personnel availability, volume, drugs being tested for, report time, cost and burden on the participant</t>
  </si>
  <si>
    <t>F Witnessed Collection</t>
  </si>
  <si>
    <t>Collection of test specimens are witnessed directly by trained staff</t>
  </si>
  <si>
    <t>The testing staff is of the same sex as the participant unless otherwise requested by the participant, the participant’s attorney, or the participant’s therapist</t>
  </si>
  <si>
    <t>G Valid Specimens</t>
  </si>
  <si>
    <t>Test specimens are examined routinely for evidence of dilution</t>
  </si>
  <si>
    <t>Test specimens are examined routinely for evidence of adulteration</t>
  </si>
  <si>
    <t>Industry or manufacturer recommended cutoff levels are relied upon and any sample that falls below that cutoff must not be used as evidence of substance use</t>
  </si>
  <si>
    <t>H Accurate and Reliable Testing Procedures</t>
  </si>
  <si>
    <t>Scientifically valid and reliable testing procedures are used</t>
  </si>
  <si>
    <t>Drug testing methods are valid and legally defensible</t>
  </si>
  <si>
    <t>Participants are given the opportunity to self-report use before testing; testing is still completed if participant reports use</t>
  </si>
  <si>
    <t>Participants are given the opportunity to contest positive results</t>
  </si>
  <si>
    <t>Treatment courts do not interpret changes in quantitative levels of illicit drug metabolites as evidence that new substance use has or has not occurred</t>
  </si>
  <si>
    <t>For participants taking valid and verified prescriptions with potential for misuse, quantitative levels are used only to determine a pattern of misuse and only in consultation with their physician or an expert in toxicology or pharmacology</t>
  </si>
  <si>
    <t>I Rapid Results</t>
  </si>
  <si>
    <t>Confirmation testing is done by a laboratory and results are available within 48 hours of sample collection</t>
  </si>
  <si>
    <t>Treatment court team members are informed in a timely matter of positive test results</t>
  </si>
  <si>
    <t>Responses to test results have a therapeutic benefit for participants</t>
  </si>
  <si>
    <t>J Participant Contract</t>
  </si>
  <si>
    <t>Participants receive a clear and comprehensive written explanation of their rights and responsibilities related to drug and alcohol testing</t>
  </si>
  <si>
    <t>Failure to submit to a test is a sanctionable offense</t>
  </si>
  <si>
    <t>Standard 14 - Applying Incentives, Sanctions &amp; Therapeutic Adjustments</t>
  </si>
  <si>
    <t>A Advance Notice</t>
  </si>
  <si>
    <t>Policies and procedures concerning the administration of incentives, sanctions and therapeutic adjustments are specified in writing and communicated to treatment court participants and team members</t>
  </si>
  <si>
    <t>Requirements of phase advancement, graduation, and termination from the program are specified in writing and communicated to participants and team members</t>
  </si>
  <si>
    <t>Legal and collateral consequences of termination and graduation are specified in writing and communicated to the participants and team members</t>
  </si>
  <si>
    <t>An incentive-to-sanction ratio of at least 4-to-1 is used</t>
  </si>
  <si>
    <t>Incentives and sanctions are delivered promptly with certainty, celerity, and fairness</t>
  </si>
  <si>
    <t>B Opportunity to Be Heard</t>
  </si>
  <si>
    <t>Participants receive a fair opportunity to explain their side of any dispute</t>
  </si>
  <si>
    <t>Participants are treated in an equivalent manner to similar participants in similar conditions</t>
  </si>
  <si>
    <t>Participants are treated fairly, respectfully, and consistently throughout the process</t>
  </si>
  <si>
    <t>C Equivalent Sanctions</t>
  </si>
  <si>
    <t>Participants receive sanctions that are consistent with other participants in the same phase for like conduct</t>
  </si>
  <si>
    <t>Participant consequences are without regard to gender, race, ethnicity, nationality, socioeconomic status, or sexual orientation</t>
  </si>
  <si>
    <t>Sanctions do not harm the participant</t>
  </si>
  <si>
    <t>D Professional Demeanor</t>
  </si>
  <si>
    <t>Sanctions are delivered without expressing anger or ridicule</t>
  </si>
  <si>
    <t>Participants are not shamed</t>
  </si>
  <si>
    <t>Participants are not subjected to abusive or foul language</t>
  </si>
  <si>
    <t>E Progressive Incentives and Sanctions</t>
  </si>
  <si>
    <t>Sanctions are used to reduce undesirable behavior</t>
  </si>
  <si>
    <t>Incentives are used to increase desirable behavior</t>
  </si>
  <si>
    <t>Sanctions are given for failing to meet short-term (proximal) goals</t>
  </si>
  <si>
    <t>Gradually escalating incentives are given for accomplishing difficult goals</t>
  </si>
  <si>
    <t>Sanctions for failing to meet difficult goals increases progressively over successive infractions</t>
  </si>
  <si>
    <t>A variety of incentives is used to provide positive reinforcement for participants</t>
  </si>
  <si>
    <t>Sanctions are adjusted upward or downward in response to behavior</t>
  </si>
  <si>
    <t>Jail sanctions are used sparingly</t>
  </si>
  <si>
    <t>Avoid ceiling (using jail) and habituation (using too low intensity sanctions) effects</t>
  </si>
  <si>
    <t>F Therapeutic Adjustments</t>
  </si>
  <si>
    <t>Participants do not receive punitive sanctions if they are otherwise compliant but struggling with treatment interventions</t>
  </si>
  <si>
    <t>Participant treatment requirements are readjusted in response to positive drug tests in early phases of the program</t>
  </si>
  <si>
    <t>A participant’s willful failure to apply himself/herself in treatment results in sanctions</t>
  </si>
  <si>
    <t>Distal (long-term) goal violations are addressed through therapeutic responses</t>
  </si>
  <si>
    <t>Sanctions progressively escalate for illicit drug or alcohol use once participants have received adequate treatment and are stabilized</t>
  </si>
  <si>
    <t>Therapeutic adjustments are made by a trained clinician</t>
  </si>
  <si>
    <t>Medical professionals are coordinated with to ensure participants have disclosed their participation in treatment court</t>
  </si>
  <si>
    <t>G Incentivizing Productivity</t>
  </si>
  <si>
    <t>Positive reinforcement is used for productive behaviors: employment, education, recreation, stable housing</t>
  </si>
  <si>
    <t>Positive reinforcement is used for social activities that support sobriety</t>
  </si>
  <si>
    <t>H Jail Sanctions</t>
  </si>
  <si>
    <t>Jail sanctions are imposed judiciously and sparingly</t>
  </si>
  <si>
    <t>Unless immediate risk to public safety, jail sanctions are only imposed when other sanctions are ineffective at deterring infractions</t>
  </si>
  <si>
    <t>Jail sanctions are definite in duration</t>
  </si>
  <si>
    <t>Jail sanctions last no more than 3-5 days</t>
  </si>
  <si>
    <t>Participants are given access to counsel and a fair hearing when jail sanctions are imposed</t>
  </si>
  <si>
    <t>I Termination</t>
  </si>
  <si>
    <t>Participants are terminated from the treatment court program if they can no longer be managed safely in the community</t>
  </si>
  <si>
    <t>Participants are terminated from the treatment court program if they repeatedly fail to comply with treatment and supervision requirements</t>
  </si>
  <si>
    <t>Participants are not terminated for continued substance use if they are otherwise compliant with their treatment and supervision conditions</t>
  </si>
  <si>
    <t>Participants are not terminated for positive drug tests or new arrests unless they are a danger to public safety or if treatment is ineffective</t>
  </si>
  <si>
    <t>If a participant is terminated from treatment court because adequate treatment was unavailable, the participant receives credit for the efforts in the program</t>
  </si>
  <si>
    <t>Standard 15 - Training</t>
  </si>
  <si>
    <t>A Team Training</t>
  </si>
  <si>
    <t>The treatment court has identified and built a relationship with a mentor court</t>
  </si>
  <si>
    <t>Other treatment courts are observed to assess team functionality</t>
  </si>
  <si>
    <t>New team members attend role-specific training and establish relationships with professionals in similar disciplines</t>
  </si>
  <si>
    <t>Each team member is responsible for obtaining and documenting their continuing education that enhances their ability to serve on a treatment court</t>
  </si>
  <si>
    <t>New team members are provided with a mentor or shadowing period</t>
  </si>
  <si>
    <t>Standard 16 - Community Outreach</t>
  </si>
  <si>
    <t>A Community Outreach Activities</t>
  </si>
  <si>
    <t>The Advisory Board has developed a community outreach and education plan that continually engages the community in dialogue about the treatment court program</t>
  </si>
  <si>
    <t>Treatment court judges advocate for treatment court programs</t>
  </si>
  <si>
    <t>Key stakeholder groups collaborate/advocate to improve the quality and expand treatment court programs</t>
  </si>
  <si>
    <t>Standard 17 - Performance Measures &amp; Evaluation</t>
  </si>
  <si>
    <t>A Adherence to Best Practices</t>
  </si>
  <si>
    <t>The treatment court monitors its adherence to best practice standards on at least an annual basis</t>
  </si>
  <si>
    <t>The treatment court team develops a remedial action plan and timetable to rectify deficiencies</t>
  </si>
  <si>
    <t>The treatment court team examines the success of the remedial actions</t>
  </si>
  <si>
    <t>Evaluation results are used to take corrective action, make program adjustments, and monitor changes in program progress and outcomes</t>
  </si>
  <si>
    <t>An outside, trained, independent evaluator is utilized to conduct process, outcome, and impact evaluations at least every five years</t>
  </si>
  <si>
    <t>B In-Program Outcomes</t>
  </si>
  <si>
    <t>The treatment court continually monitors participant outcomes regarding attendance at scheduled appointments</t>
  </si>
  <si>
    <t>The treatment court continually monitors participant outcomes regarding drug and alcohol test results</t>
  </si>
  <si>
    <t>The treatment court continually monitors participant outcomes regarding graduation rates</t>
  </si>
  <si>
    <t>The treatment court continually monitors participant outcomes regarding lengths of stay</t>
  </si>
  <si>
    <t>The treatment court continually monitors participant outcomes regarding in-program technical violations</t>
  </si>
  <si>
    <t>The treatment court continually monitors participant outcomes regarding new arrests</t>
  </si>
  <si>
    <t>C Criminal Recidivism</t>
  </si>
  <si>
    <t>The treatment court monitors new arrests for at least three years following participant entry into the program</t>
  </si>
  <si>
    <t>The treatment court monitors new convictions for at least three years following participant entry into the program</t>
  </si>
  <si>
    <t>The treatment court monitors new incarcerations for at least three years following participant entry into the program</t>
  </si>
  <si>
    <t>D Equity</t>
  </si>
  <si>
    <t>Demographic and related data is utilized to identify the percentage of participants who are referred, admitted, denied, graduated, or are terminated from the program</t>
  </si>
  <si>
    <t>Factors contributing to discrepancies in admission or termination rates across groups are evaluated</t>
  </si>
  <si>
    <t>Feedback is continually solicited regarding program performance from participants, team members, and stakeholders</t>
  </si>
  <si>
    <t>E Electronic Database</t>
  </si>
  <si>
    <t>Treatment courts utilize CORE or another comparable system for data collection</t>
  </si>
  <si>
    <t>Data is tracked for performance measurement as outlined in the Wisconsin Statewide Drug and Hybrid Court Performance Measures</t>
  </si>
  <si>
    <t>Additional data is tracked for specific court types if necessary</t>
  </si>
  <si>
    <t>F Timely and Reliable Data Entry</t>
  </si>
  <si>
    <t>Information concerning the provision of services and in-program outcomes is recorded within forty-eight hours of the respective events</t>
  </si>
  <si>
    <t>G Intent-To-Treat Analysis</t>
  </si>
  <si>
    <t>Outcomes are examined for all eligible participants who entered the treatment court regardless of whether they graduated, withdrew, or were terminated from the program</t>
  </si>
  <si>
    <t>H Comparison Groups</t>
  </si>
  <si>
    <t>Outcomes for treatment court participants are compared to those of an unbiased and equivalent comparison group</t>
  </si>
  <si>
    <t>I Time at Risk</t>
  </si>
  <si>
    <t>Participants in the treatment court and comparison group have an equivalent opportunity to engage in conduct of interest to the evaluation (substance use, criminal recidivism)</t>
  </si>
  <si>
    <t>F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</si>
</sst>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0"/>
      <color theme="1"/>
      <name val="Calibri"/>
      <family val="2"/>
      <scheme val="minor"/>
    </font>
    <font>
      <sz val="12"/>
      <color theme="1"/>
      <name val="Symbol"/>
      <family val="1"/>
      <charset val="2"/>
    </font>
    <font>
      <sz val="7"/>
      <color theme="1"/>
      <name val="Times New Roman"/>
      <family val="1"/>
    </font>
    <font>
      <b/>
      <sz val="12"/>
      <color theme="1"/>
      <name val="Calibri"/>
      <family val="2"/>
      <scheme val="minor"/>
    </font>
  </fonts>
  <fills count="6">
    <fill>
      <patternFill patternType="none"/>
    </fill>
    <fill>
      <patternFill patternType="gray125"/>
    </fill>
    <fill>
      <patternFill patternType="solid">
        <fgColor rgb="FFBDD6EE"/>
        <bgColor indexed="64"/>
      </patternFill>
    </fill>
    <fill>
      <patternFill patternType="solid">
        <fgColor rgb="FFC00000"/>
        <bgColor indexed="64"/>
      </patternFill>
    </fill>
    <fill>
      <patternFill patternType="solid">
        <fgColor rgb="FF00B050"/>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51">
    <xf numFmtId="0" fontId="0" fillId="0" borderId="0" xfId="0"/>
    <xf numFmtId="0" fontId="4" fillId="0" borderId="0" xfId="0" applyFont="1"/>
    <xf numFmtId="0" fontId="1" fillId="0" borderId="0" xfId="0" applyFont="1" applyAlignment="1">
      <alignment horizontal="center"/>
    </xf>
    <xf numFmtId="0" fontId="4" fillId="3" borderId="2" xfId="0" applyFont="1" applyFill="1" applyBorder="1" applyAlignment="1">
      <alignment horizontal="center"/>
    </xf>
    <xf numFmtId="0" fontId="4" fillId="5" borderId="2" xfId="0" applyFont="1" applyFill="1" applyBorder="1" applyAlignment="1">
      <alignment horizontal="center"/>
    </xf>
    <xf numFmtId="0" fontId="4" fillId="4" borderId="2" xfId="0" applyFont="1" applyFill="1" applyBorder="1" applyAlignment="1">
      <alignment horizontal="center"/>
    </xf>
    <xf numFmtId="0" fontId="4" fillId="0" borderId="0" xfId="0" applyFont="1" applyAlignment="1">
      <alignment horizontal="right"/>
    </xf>
    <xf numFmtId="9" fontId="6" fillId="0" borderId="3" xfId="0" applyNumberFormat="1" applyFont="1" applyBorder="1" applyAlignment="1">
      <alignment horizontal="center"/>
    </xf>
    <xf numFmtId="0" fontId="0" fillId="0" borderId="3" xfId="0" applyBorder="1"/>
    <xf numFmtId="0" fontId="2" fillId="0" borderId="1" xfId="0" applyFont="1" applyBorder="1" applyAlignment="1">
      <alignment vertical="center" wrapText="1"/>
    </xf>
    <xf numFmtId="0" fontId="2" fillId="0" borderId="7" xfId="0" applyFont="1" applyBorder="1" applyAlignment="1">
      <alignment vertical="center" wrapText="1"/>
    </xf>
    <xf numFmtId="0" fontId="7" fillId="0" borderId="7" xfId="0" applyFont="1" applyBorder="1" applyAlignment="1">
      <alignment vertical="center" wrapText="1"/>
    </xf>
    <xf numFmtId="0" fontId="8" fillId="0" borderId="9" xfId="0" applyFont="1" applyBorder="1" applyAlignment="1">
      <alignment horizontal="left" vertical="center" wrapText="1" indent="3"/>
    </xf>
    <xf numFmtId="0" fontId="8" fillId="0" borderId="7" xfId="0" applyFont="1" applyBorder="1" applyAlignment="1">
      <alignment horizontal="left" vertical="center" wrapText="1" indent="3"/>
    </xf>
    <xf numFmtId="0" fontId="8" fillId="0" borderId="9" xfId="0" applyFont="1" applyBorder="1" applyAlignment="1">
      <alignment horizontal="left" vertical="center" wrapText="1" indent="5"/>
    </xf>
    <xf numFmtId="0" fontId="8" fillId="0" borderId="7" xfId="0" applyFont="1" applyBorder="1" applyAlignment="1">
      <alignment horizontal="left" vertical="center" wrapText="1" indent="5"/>
    </xf>
    <xf numFmtId="0" fontId="2" fillId="0" borderId="9" xfId="0" applyFont="1" applyBorder="1" applyAlignment="1">
      <alignment vertical="center" wrapText="1"/>
    </xf>
    <xf numFmtId="0" fontId="8" fillId="0" borderId="9" xfId="0" applyFont="1" applyBorder="1" applyAlignment="1">
      <alignment horizontal="left" vertical="center" wrapText="1" indent="2"/>
    </xf>
    <xf numFmtId="0" fontId="8" fillId="0" borderId="7" xfId="0" applyFont="1" applyBorder="1" applyAlignment="1">
      <alignment horizontal="left" vertical="center" wrapText="1" indent="2"/>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3" fillId="0" borderId="8"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4" fillId="0" borderId="0" xfId="0" applyFont="1" applyAlignment="1" applyProtection="1">
      <alignment horizontal="right"/>
      <protection hidden="1"/>
    </xf>
    <xf numFmtId="9" fontId="6" fillId="0" borderId="1" xfId="0" applyNumberFormat="1" applyFont="1" applyBorder="1" applyAlignment="1" applyProtection="1">
      <alignment horizontal="center"/>
      <protection hidden="1"/>
    </xf>
    <xf numFmtId="0" fontId="4" fillId="0" borderId="1" xfId="0" applyFont="1" applyBorder="1" applyAlignment="1" applyProtection="1">
      <alignment horizontal="center"/>
      <protection hidden="1"/>
    </xf>
    <xf numFmtId="0" fontId="2" fillId="0" borderId="7" xfId="0" applyFont="1" applyBorder="1" applyAlignment="1" applyProtection="1">
      <alignment vertical="center" wrapText="1"/>
      <protection hidden="1"/>
    </xf>
    <xf numFmtId="9" fontId="6" fillId="0" borderId="3" xfId="0" applyNumberFormat="1" applyFont="1" applyBorder="1" applyAlignment="1" applyProtection="1">
      <alignment horizontal="center"/>
      <protection hidden="1"/>
    </xf>
    <xf numFmtId="0" fontId="0" fillId="0" borderId="3" xfId="0" applyBorder="1" applyProtection="1">
      <protection hidden="1"/>
    </xf>
    <xf numFmtId="0" fontId="4" fillId="3" borderId="2" xfId="0" applyFont="1" applyFill="1" applyBorder="1" applyAlignment="1" applyProtection="1">
      <alignment horizontal="center"/>
      <protection hidden="1"/>
    </xf>
    <xf numFmtId="0" fontId="4" fillId="0" borderId="0" xfId="0" applyFont="1" applyProtection="1">
      <protection hidden="1"/>
    </xf>
    <xf numFmtId="0" fontId="4" fillId="5" borderId="2" xfId="0" applyFont="1" applyFill="1" applyBorder="1" applyAlignment="1" applyProtection="1">
      <alignment horizontal="center"/>
      <protection hidden="1"/>
    </xf>
    <xf numFmtId="0" fontId="4" fillId="4" borderId="2" xfId="0" applyFont="1" applyFill="1" applyBorder="1" applyAlignment="1" applyProtection="1">
      <alignment horizontal="center"/>
      <protection hidden="1"/>
    </xf>
    <xf numFmtId="0" fontId="4" fillId="0" borderId="1" xfId="0" applyFont="1" applyBorder="1" applyAlignment="1" applyProtection="1">
      <alignment horizontal="center"/>
      <protection locked="0"/>
    </xf>
    <xf numFmtId="0" fontId="3" fillId="0" borderId="8" xfId="0" applyFont="1" applyBorder="1" applyAlignment="1" applyProtection="1">
      <alignment vertical="center" wrapText="1"/>
      <protection hidden="1"/>
    </xf>
    <xf numFmtId="0" fontId="3" fillId="0" borderId="8" xfId="0" applyFont="1" applyBorder="1" applyAlignment="1" applyProtection="1">
      <alignment horizontal="center" vertical="center" wrapText="1"/>
      <protection hidden="1"/>
    </xf>
    <xf numFmtId="0" fontId="1" fillId="0" borderId="8"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1" fillId="2" borderId="1" xfId="0" applyFont="1" applyFill="1" applyBorder="1" applyAlignment="1">
      <alignment vertical="center" wrapText="1"/>
    </xf>
    <xf numFmtId="0" fontId="5" fillId="0" borderId="0" xfId="0" applyFont="1" applyAlignment="1">
      <alignment horizontal="center"/>
    </xf>
    <xf numFmtId="0" fontId="10" fillId="0" borderId="0" xfId="0" applyFont="1" applyAlignment="1">
      <alignment horizontal="center"/>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2" fillId="0" borderId="0" xfId="0" applyFont="1" applyAlignment="1">
      <alignment horizontal="center"/>
    </xf>
    <xf numFmtId="0" fontId="1" fillId="2" borderId="4" xfId="0" applyFont="1" applyFill="1" applyBorder="1" applyAlignment="1" applyProtection="1">
      <alignment vertical="center" wrapText="1"/>
      <protection hidden="1"/>
    </xf>
    <xf numFmtId="0" fontId="1" fillId="2" borderId="5" xfId="0" applyFont="1" applyFill="1" applyBorder="1" applyAlignment="1" applyProtection="1">
      <alignment vertical="center" wrapText="1"/>
      <protection hidden="1"/>
    </xf>
    <xf numFmtId="0" fontId="1" fillId="2" borderId="6" xfId="0" applyFont="1" applyFill="1" applyBorder="1" applyAlignment="1" applyProtection="1">
      <alignment vertical="center" wrapText="1"/>
      <protection hidden="1"/>
    </xf>
    <xf numFmtId="0" fontId="5" fillId="0" borderId="0" xfId="0" applyFont="1" applyAlignment="1" applyProtection="1">
      <alignment horizontal="center"/>
      <protection hidden="1"/>
    </xf>
    <xf numFmtId="0" fontId="10" fillId="0" borderId="0" xfId="0" applyFont="1" applyAlignment="1" applyProtection="1">
      <alignment horizontal="center"/>
      <protection hidden="1"/>
    </xf>
  </cellXfs>
  <cellStyles count="1">
    <cellStyle name="Normal" xfId="0" builtinId="0"/>
  </cellStyles>
  <dxfs count="443">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ill>
        <patternFill>
          <bgColor rgb="FF00B050"/>
        </patternFill>
      </fill>
    </dxf>
    <dxf>
      <fill>
        <patternFill>
          <bgColor rgb="FF00B050"/>
        </patternFill>
      </fill>
    </dxf>
    <dxf>
      <fill>
        <patternFill>
          <bgColor rgb="FFFFFF00"/>
        </patternFill>
      </fill>
    </dxf>
    <dxf>
      <fill>
        <patternFill>
          <bgColor rgb="FFC00000"/>
        </patternFill>
      </fill>
    </dxf>
    <dxf>
      <font>
        <color rgb="FF00B050"/>
      </font>
      <fill>
        <patternFill>
          <bgColor rgb="FF00B050"/>
        </patternFill>
      </fill>
    </dxf>
    <dxf>
      <font>
        <color rgb="FFFFFF00"/>
      </font>
      <fill>
        <patternFill>
          <bgColor rgb="FFFFFF00"/>
        </patternFill>
      </fill>
    </dxf>
    <dxf>
      <font>
        <color rgb="FFC00000"/>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ill>
        <patternFill>
          <bgColor rgb="FF00B050"/>
        </patternFill>
      </fill>
    </dxf>
    <dxf>
      <fill>
        <patternFill>
          <bgColor rgb="FF00B050"/>
        </patternFill>
      </fill>
    </dxf>
    <dxf>
      <fill>
        <patternFill>
          <bgColor rgb="FFFFFF00"/>
        </patternFill>
      </fill>
    </dxf>
    <dxf>
      <fill>
        <patternFill>
          <bgColor rgb="FFC00000"/>
        </patternFill>
      </fill>
    </dxf>
    <dxf>
      <font>
        <color rgb="FF00B050"/>
      </font>
      <fill>
        <patternFill>
          <bgColor rgb="FF00B050"/>
        </patternFill>
      </fill>
    </dxf>
    <dxf>
      <font>
        <color rgb="FFFFFF00"/>
      </font>
      <fill>
        <patternFill>
          <bgColor rgb="FFFFFF00"/>
        </patternFill>
      </fill>
    </dxf>
    <dxf>
      <font>
        <color rgb="FFC00000"/>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ill>
        <patternFill>
          <bgColor rgb="FF00B050"/>
        </patternFill>
      </fill>
    </dxf>
    <dxf>
      <fill>
        <patternFill>
          <bgColor rgb="FF00B050"/>
        </patternFill>
      </fill>
    </dxf>
    <dxf>
      <fill>
        <patternFill>
          <bgColor rgb="FFFFFF00"/>
        </patternFill>
      </fill>
    </dxf>
    <dxf>
      <fill>
        <patternFill>
          <bgColor rgb="FFC00000"/>
        </patternFill>
      </fill>
    </dxf>
    <dxf>
      <font>
        <color rgb="FF00B050"/>
      </font>
      <fill>
        <patternFill>
          <bgColor rgb="FF00B050"/>
        </patternFill>
      </fill>
    </dxf>
    <dxf>
      <font>
        <color rgb="FFFFFF00"/>
      </font>
      <fill>
        <patternFill>
          <bgColor rgb="FFFFFF00"/>
        </patternFill>
      </fill>
    </dxf>
    <dxf>
      <font>
        <color rgb="FFC00000"/>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ill>
        <patternFill>
          <bgColor rgb="FF00B050"/>
        </patternFill>
      </fill>
    </dxf>
    <dxf>
      <fill>
        <patternFill>
          <bgColor rgb="FF00B050"/>
        </patternFill>
      </fill>
    </dxf>
    <dxf>
      <fill>
        <patternFill>
          <bgColor rgb="FFFFFF00"/>
        </patternFill>
      </fill>
    </dxf>
    <dxf>
      <fill>
        <patternFill>
          <bgColor rgb="FFC00000"/>
        </patternFill>
      </fill>
    </dxf>
    <dxf>
      <font>
        <color rgb="FF00B050"/>
      </font>
      <fill>
        <patternFill>
          <bgColor rgb="FF00B050"/>
        </patternFill>
      </fill>
    </dxf>
    <dxf>
      <font>
        <color rgb="FFFFFF00"/>
      </font>
      <fill>
        <patternFill>
          <bgColor rgb="FFFFFF00"/>
        </patternFill>
      </fill>
    </dxf>
    <dxf>
      <font>
        <color rgb="FFC00000"/>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ill>
        <patternFill>
          <bgColor rgb="FF00B050"/>
        </patternFill>
      </fill>
    </dxf>
    <dxf>
      <fill>
        <patternFill>
          <bgColor rgb="FF00B050"/>
        </patternFill>
      </fill>
    </dxf>
    <dxf>
      <fill>
        <patternFill>
          <bgColor rgb="FFFFFF00"/>
        </patternFill>
      </fill>
    </dxf>
    <dxf>
      <fill>
        <patternFill>
          <bgColor rgb="FFC00000"/>
        </patternFill>
      </fill>
    </dxf>
    <dxf>
      <font>
        <color rgb="FF00B050"/>
      </font>
      <fill>
        <patternFill>
          <bgColor rgb="FF00B050"/>
        </patternFill>
      </fill>
    </dxf>
    <dxf>
      <font>
        <color rgb="FFFFFF00"/>
      </font>
      <fill>
        <patternFill>
          <bgColor rgb="FFFFFF00"/>
        </patternFill>
      </fill>
    </dxf>
    <dxf>
      <font>
        <color rgb="FFC00000"/>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rgb="FFC00000"/>
      </font>
      <fill>
        <patternFill>
          <bgColor rgb="FFC00000"/>
        </patternFill>
      </fill>
    </dxf>
    <dxf>
      <font>
        <color rgb="FFFFFF00"/>
      </font>
      <fill>
        <patternFill>
          <bgColor rgb="FFFFFF00"/>
        </patternFill>
      </fill>
    </dxf>
    <dxf>
      <font>
        <color rgb="FF00B050"/>
      </font>
      <fill>
        <patternFill>
          <bgColor rgb="FF00B050"/>
        </patternFill>
      </fill>
    </dxf>
    <dxf>
      <fill>
        <patternFill>
          <bgColor rgb="FF00B050"/>
        </patternFill>
      </fill>
    </dxf>
    <dxf>
      <fill>
        <patternFill>
          <bgColor rgb="FF00B050"/>
        </patternFill>
      </fill>
    </dxf>
    <dxf>
      <fill>
        <patternFill>
          <bgColor rgb="FFFFFF00"/>
        </patternFill>
      </fill>
    </dxf>
    <dxf>
      <fill>
        <patternFill>
          <bgColor rgb="FFC00000"/>
        </patternFill>
      </fill>
    </dxf>
    <dxf>
      <font>
        <color rgb="FF00B050"/>
      </font>
      <fill>
        <patternFill>
          <bgColor rgb="FF00B050"/>
        </patternFill>
      </fill>
    </dxf>
    <dxf>
      <font>
        <color rgb="FFFFFF00"/>
      </font>
      <fill>
        <patternFill>
          <bgColor rgb="FFFFFF00"/>
        </patternFill>
      </fill>
    </dxf>
    <dxf>
      <font>
        <color rgb="FFC00000"/>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rgb="FFC00000"/>
      </font>
      <fill>
        <patternFill>
          <bgColor rgb="FFC00000"/>
        </patternFill>
      </fill>
    </dxf>
    <dxf>
      <font>
        <color rgb="FFFFFF00"/>
      </font>
      <fill>
        <patternFill>
          <bgColor rgb="FFFFFF00"/>
        </patternFill>
      </fill>
    </dxf>
    <dxf>
      <font>
        <color rgb="FF00B050"/>
      </font>
      <fill>
        <patternFill>
          <bgColor rgb="FF00B050"/>
        </patternFill>
      </fill>
    </dxf>
    <dxf>
      <fill>
        <patternFill>
          <bgColor rgb="FF00B050"/>
        </patternFill>
      </fill>
    </dxf>
    <dxf>
      <fill>
        <patternFill>
          <bgColor rgb="FFC00000"/>
        </patternFill>
      </fill>
    </dxf>
    <dxf>
      <fill>
        <patternFill>
          <bgColor rgb="FF00B050"/>
        </patternFill>
      </fill>
    </dxf>
    <dxf>
      <fill>
        <patternFill>
          <bgColor rgb="FFFFFF00"/>
        </patternFill>
      </fill>
    </dxf>
    <dxf>
      <fill>
        <patternFill>
          <bgColor rgb="FFC00000"/>
        </patternFill>
      </fill>
    </dxf>
    <dxf>
      <font>
        <color rgb="FF00B050"/>
      </font>
      <fill>
        <patternFill>
          <bgColor rgb="FF00B050"/>
        </patternFill>
      </fill>
    </dxf>
    <dxf>
      <font>
        <color rgb="FFFFFF00"/>
      </font>
      <fill>
        <patternFill>
          <bgColor rgb="FFFFFF00"/>
        </patternFill>
      </fill>
    </dxf>
    <dxf>
      <font>
        <color rgb="FFC00000"/>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ill>
        <patternFill>
          <bgColor rgb="FF00B050"/>
        </patternFill>
      </fill>
    </dxf>
    <dxf>
      <fill>
        <patternFill>
          <bgColor rgb="FFFFFF00"/>
        </patternFill>
      </fill>
    </dxf>
    <dxf>
      <fill>
        <patternFill>
          <bgColor rgb="FFC00000"/>
        </patternFill>
      </fill>
    </dxf>
    <dxf>
      <font>
        <color rgb="FF00B050"/>
      </font>
      <fill>
        <patternFill>
          <bgColor rgb="FF00B050"/>
        </patternFill>
      </fill>
    </dxf>
    <dxf>
      <font>
        <color rgb="FFFFFF00"/>
      </font>
      <fill>
        <patternFill>
          <bgColor rgb="FFFFFF00"/>
        </patternFill>
      </fill>
    </dxf>
    <dxf>
      <font>
        <color rgb="FFC00000"/>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ill>
        <patternFill>
          <bgColor rgb="FF00B050"/>
        </patternFill>
      </fill>
    </dxf>
    <dxf>
      <fill>
        <patternFill>
          <bgColor rgb="FFFFFF00"/>
        </patternFill>
      </fill>
    </dxf>
    <dxf>
      <fill>
        <patternFill>
          <bgColor rgb="FFC00000"/>
        </patternFill>
      </fill>
    </dxf>
    <dxf>
      <font>
        <color rgb="FF00B050"/>
      </font>
      <fill>
        <patternFill>
          <bgColor rgb="FF00B050"/>
        </patternFill>
      </fill>
    </dxf>
    <dxf>
      <font>
        <color rgb="FFFFFF00"/>
      </font>
      <fill>
        <patternFill>
          <bgColor rgb="FFFFFF00"/>
        </patternFill>
      </fill>
    </dxf>
    <dxf>
      <font>
        <color rgb="FFC00000"/>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ill>
        <patternFill>
          <bgColor rgb="FF00B050"/>
        </patternFill>
      </fill>
    </dxf>
    <dxf>
      <fill>
        <patternFill>
          <bgColor rgb="FFFFFF00"/>
        </patternFill>
      </fill>
    </dxf>
    <dxf>
      <fill>
        <patternFill>
          <bgColor rgb="FFC00000"/>
        </patternFill>
      </fill>
    </dxf>
    <dxf>
      <font>
        <color rgb="FF00B050"/>
      </font>
      <fill>
        <patternFill>
          <bgColor rgb="FF00B050"/>
        </patternFill>
      </fill>
    </dxf>
    <dxf>
      <font>
        <color rgb="FFFFFF00"/>
      </font>
      <fill>
        <patternFill>
          <bgColor rgb="FFFFFF00"/>
        </patternFill>
      </fill>
    </dxf>
    <dxf>
      <font>
        <color rgb="FFC00000"/>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ill>
        <patternFill>
          <bgColor rgb="FF00B050"/>
        </patternFill>
      </fill>
    </dxf>
    <dxf>
      <fill>
        <patternFill>
          <bgColor rgb="FFFFFF00"/>
        </patternFill>
      </fill>
    </dxf>
    <dxf>
      <fill>
        <patternFill>
          <bgColor rgb="FFC00000"/>
        </patternFill>
      </fill>
    </dxf>
    <dxf>
      <font>
        <color rgb="FF00B050"/>
      </font>
      <fill>
        <patternFill>
          <bgColor rgb="FF00B050"/>
        </patternFill>
      </fill>
    </dxf>
    <dxf>
      <font>
        <color rgb="FFFFFF00"/>
      </font>
      <fill>
        <patternFill>
          <bgColor rgb="FFFFFF00"/>
        </patternFill>
      </fill>
    </dxf>
    <dxf>
      <font>
        <color rgb="FFC00000"/>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rgb="FF00B050"/>
      </font>
      <fill>
        <patternFill>
          <bgColor rgb="FF00B050"/>
        </patternFill>
      </fill>
    </dxf>
    <dxf>
      <font>
        <color rgb="FFFFFF00"/>
      </font>
      <fill>
        <patternFill>
          <bgColor rgb="FFFFFF00"/>
        </patternFill>
      </fill>
    </dxf>
    <dxf>
      <font>
        <color rgb="FFC00000"/>
      </font>
      <fill>
        <patternFill>
          <bgColor rgb="FFC00000"/>
        </patternFill>
      </fill>
    </dxf>
    <dxf>
      <fill>
        <patternFill>
          <bgColor rgb="FF00B050"/>
        </patternFill>
      </fill>
    </dxf>
    <dxf>
      <fill>
        <patternFill>
          <bgColor rgb="FFFFFF00"/>
        </patternFill>
      </fill>
    </dxf>
    <dxf>
      <fill>
        <patternFill>
          <bgColor rgb="FFC00000"/>
        </patternFill>
      </fill>
    </dxf>
    <dxf>
      <font>
        <color rgb="FF00B050"/>
      </font>
      <fill>
        <patternFill>
          <bgColor rgb="FF00B050"/>
        </patternFill>
      </fill>
    </dxf>
    <dxf>
      <font>
        <color rgb="FFFFFF00"/>
      </font>
      <fill>
        <patternFill>
          <bgColor rgb="FFFFFF00"/>
        </patternFill>
      </fill>
    </dxf>
    <dxf>
      <font>
        <color rgb="FFC00000"/>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ill>
        <patternFill>
          <bgColor rgb="FF00B050"/>
        </patternFill>
      </fill>
    </dxf>
    <dxf>
      <fill>
        <patternFill>
          <bgColor rgb="FFFFFF00"/>
        </patternFill>
      </fill>
    </dxf>
    <dxf>
      <fill>
        <patternFill>
          <bgColor rgb="FFC00000"/>
        </patternFill>
      </fill>
    </dxf>
    <dxf>
      <font>
        <color rgb="FF00B050"/>
      </font>
      <fill>
        <patternFill>
          <bgColor rgb="FF00B050"/>
        </patternFill>
      </fill>
    </dxf>
    <dxf>
      <font>
        <color rgb="FFFFFF00"/>
      </font>
      <fill>
        <patternFill>
          <bgColor rgb="FFFFFF00"/>
        </patternFill>
      </fill>
    </dxf>
    <dxf>
      <font>
        <color rgb="FFC00000"/>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ill>
        <patternFill>
          <bgColor rgb="FF00B050"/>
        </patternFill>
      </fill>
    </dxf>
    <dxf>
      <fill>
        <patternFill>
          <bgColor rgb="FFFFFF00"/>
        </patternFill>
      </fill>
    </dxf>
    <dxf>
      <fill>
        <patternFill>
          <bgColor rgb="FFC00000"/>
        </patternFill>
      </fill>
    </dxf>
    <dxf>
      <font>
        <color rgb="FF00B050"/>
      </font>
      <fill>
        <patternFill>
          <bgColor rgb="FF00B050"/>
        </patternFill>
      </fill>
    </dxf>
    <dxf>
      <font>
        <color rgb="FFFFFF00"/>
      </font>
      <fill>
        <patternFill>
          <bgColor rgb="FFFFFF00"/>
        </patternFill>
      </fill>
    </dxf>
    <dxf>
      <font>
        <color rgb="FFC00000"/>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rgb="FF00B050"/>
      </font>
      <fill>
        <patternFill>
          <bgColor rgb="FF00B050"/>
        </patternFill>
      </fill>
    </dxf>
    <dxf>
      <font>
        <color rgb="FFFFFF00"/>
      </font>
      <fill>
        <patternFill>
          <bgColor rgb="FFFFFF00"/>
        </patternFill>
      </fill>
    </dxf>
    <dxf>
      <font>
        <color rgb="FFC00000"/>
      </font>
      <fill>
        <patternFill>
          <bgColor rgb="FFC00000"/>
        </patternFill>
      </fill>
    </dxf>
    <dxf>
      <fill>
        <patternFill>
          <bgColor rgb="FF00B050"/>
        </patternFill>
      </fill>
    </dxf>
    <dxf>
      <fill>
        <patternFill>
          <bgColor rgb="FFFFFF00"/>
        </patternFill>
      </fill>
    </dxf>
    <dxf>
      <fill>
        <patternFill>
          <bgColor rgb="FFC00000"/>
        </patternFill>
      </fill>
    </dxf>
    <dxf>
      <font>
        <color rgb="FF00B050"/>
      </font>
      <fill>
        <patternFill>
          <bgColor rgb="FF00B050"/>
        </patternFill>
      </fill>
    </dxf>
    <dxf>
      <font>
        <color rgb="FFFFFF00"/>
      </font>
      <fill>
        <patternFill>
          <bgColor rgb="FFFFFF00"/>
        </patternFill>
      </fill>
    </dxf>
    <dxf>
      <font>
        <color rgb="FFC00000"/>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ill>
        <patternFill>
          <bgColor rgb="FF00B050"/>
        </patternFill>
      </fill>
    </dxf>
    <dxf>
      <fill>
        <patternFill>
          <bgColor rgb="FFFFFF00"/>
        </patternFill>
      </fill>
    </dxf>
    <dxf>
      <font>
        <color auto="1"/>
      </font>
      <fill>
        <patternFill>
          <bgColor rgb="FFC00000"/>
        </patternFill>
      </fill>
    </dxf>
    <dxf>
      <fill>
        <patternFill>
          <bgColor rgb="FF00B050"/>
        </patternFill>
      </fill>
    </dxf>
    <dxf>
      <fill>
        <patternFill>
          <bgColor rgb="FFFFFF00"/>
        </patternFill>
      </fill>
    </dxf>
    <dxf>
      <fill>
        <patternFill>
          <bgColor rgb="FFC00000"/>
        </patternFill>
      </fill>
    </dxf>
    <dxf>
      <font>
        <color rgb="FF00B050"/>
      </font>
      <fill>
        <patternFill>
          <bgColor rgb="FF00B050"/>
        </patternFill>
      </fill>
    </dxf>
    <dxf>
      <font>
        <color rgb="FFFFFF00"/>
      </font>
      <fill>
        <patternFill>
          <bgColor rgb="FFFFFF00"/>
        </patternFill>
      </fill>
    </dxf>
    <dxf>
      <font>
        <color rgb="FFC00000"/>
      </font>
      <fill>
        <patternFill>
          <bgColor rgb="FFC00000"/>
        </patternFill>
      </fill>
    </dxf>
    <dxf>
      <font>
        <color rgb="FF00B050"/>
      </font>
      <fill>
        <patternFill>
          <bgColor rgb="FF00B050"/>
        </patternFill>
      </fill>
    </dxf>
    <dxf>
      <font>
        <color rgb="FFFFFF00"/>
      </font>
      <fill>
        <patternFill>
          <bgColor rgb="FFFFFF00"/>
        </patternFill>
      </fill>
    </dxf>
    <dxf>
      <font>
        <color rgb="FFC00000"/>
      </font>
      <fill>
        <patternFill>
          <bgColor rgb="FFC00000"/>
        </patternFill>
      </fill>
    </dxf>
    <dxf>
      <fill>
        <patternFill>
          <bgColor rgb="FF00B050"/>
        </patternFill>
      </fill>
    </dxf>
    <dxf>
      <fill>
        <patternFill>
          <bgColor rgb="FFFFFF00"/>
        </patternFill>
      </fill>
    </dxf>
    <dxf>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3</xdr:row>
      <xdr:rowOff>152400</xdr:rowOff>
    </xdr:from>
    <xdr:to>
      <xdr:col>0</xdr:col>
      <xdr:colOff>4057649</xdr:colOff>
      <xdr:row>9</xdr:row>
      <xdr:rowOff>161925</xdr:rowOff>
    </xdr:to>
    <xdr:sp macro="" textlink="">
      <xdr:nvSpPr>
        <xdr:cNvPr id="6" name="Text Box 2">
          <a:extLst>
            <a:ext uri="{FF2B5EF4-FFF2-40B4-BE49-F238E27FC236}">
              <a16:creationId xmlns:a16="http://schemas.microsoft.com/office/drawing/2014/main" id="{00000000-0008-0000-0000-000006000000}"/>
            </a:ext>
          </a:extLst>
        </xdr:cNvPr>
        <xdr:cNvSpPr txBox="1">
          <a:spLocks noChangeArrowheads="1"/>
        </xdr:cNvSpPr>
      </xdr:nvSpPr>
      <xdr:spPr bwMode="auto">
        <a:xfrm>
          <a:off x="47625" y="800100"/>
          <a:ext cx="4010024" cy="11906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200" b="1" u="sng">
              <a:effectLst/>
              <a:latin typeface="Calibri" panose="020F0502020204030204" pitchFamily="34" charset="0"/>
              <a:ea typeface="Calibri" panose="020F0502020204030204" pitchFamily="34" charset="0"/>
              <a:cs typeface="Times New Roman" panose="02020603050405020304" pitchFamily="18" charset="0"/>
            </a:rPr>
            <a:t>Objective:</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Treatment courts are committed to incorporating evidence-based principles in the development of their policies and procedures, including program referrals, design, and delivery of services.</a:t>
          </a:r>
        </a:p>
      </xdr:txBody>
    </xdr:sp>
    <xdr:clientData/>
  </xdr:twoCellAnchor>
  <xdr:twoCellAnchor editAs="oneCell">
    <xdr:from>
      <xdr:col>0</xdr:col>
      <xdr:colOff>0</xdr:colOff>
      <xdr:row>27</xdr:row>
      <xdr:rowOff>19050</xdr:rowOff>
    </xdr:from>
    <xdr:to>
      <xdr:col>0</xdr:col>
      <xdr:colOff>2419048</xdr:colOff>
      <xdr:row>32</xdr:row>
      <xdr:rowOff>152264</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a:stretch>
      </xdr:blipFill>
      <xdr:spPr>
        <a:xfrm>
          <a:off x="0" y="8810625"/>
          <a:ext cx="2419048" cy="108571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3</xdr:row>
      <xdr:rowOff>152400</xdr:rowOff>
    </xdr:from>
    <xdr:to>
      <xdr:col>0</xdr:col>
      <xdr:colOff>4057649</xdr:colOff>
      <xdr:row>9</xdr:row>
      <xdr:rowOff>161925</xdr:rowOff>
    </xdr:to>
    <xdr:sp macro="" textlink="">
      <xdr:nvSpPr>
        <xdr:cNvPr id="2" name="Text Box 2">
          <a:extLst>
            <a:ext uri="{FF2B5EF4-FFF2-40B4-BE49-F238E27FC236}">
              <a16:creationId xmlns:a16="http://schemas.microsoft.com/office/drawing/2014/main" id="{00000000-0008-0000-0900-000002000000}"/>
            </a:ext>
          </a:extLst>
        </xdr:cNvPr>
        <xdr:cNvSpPr txBox="1">
          <a:spLocks noChangeArrowheads="1"/>
        </xdr:cNvSpPr>
      </xdr:nvSpPr>
      <xdr:spPr bwMode="auto">
        <a:xfrm>
          <a:off x="47625" y="809625"/>
          <a:ext cx="4010024" cy="11906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200" b="1" u="sng">
              <a:effectLst/>
              <a:latin typeface="Calibri" panose="020F0502020204030204" pitchFamily="34" charset="0"/>
              <a:ea typeface="Calibri" panose="020F0502020204030204" pitchFamily="34" charset="0"/>
              <a:cs typeface="Times New Roman" panose="02020603050405020304" pitchFamily="18" charset="0"/>
            </a:rPr>
            <a:t>Objective:</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r>
            <a:rPr lang="en-US" sz="1100">
              <a:effectLst/>
              <a:latin typeface="+mn-lt"/>
              <a:ea typeface="+mn-ea"/>
              <a:cs typeface="+mn-cs"/>
            </a:rPr>
            <a:t>The case planning process uses criminogenic and responsivity factors to establish agreed upon proximal and distal goals and identifies resources to ensure participant success.</a:t>
          </a:r>
        </a:p>
      </xdr:txBody>
    </xdr:sp>
    <xdr:clientData/>
  </xdr:twoCellAnchor>
  <xdr:twoCellAnchor editAs="oneCell">
    <xdr:from>
      <xdr:col>0</xdr:col>
      <xdr:colOff>171450</xdr:colOff>
      <xdr:row>23</xdr:row>
      <xdr:rowOff>95250</xdr:rowOff>
    </xdr:from>
    <xdr:to>
      <xdr:col>0</xdr:col>
      <xdr:colOff>2390775</xdr:colOff>
      <xdr:row>27</xdr:row>
      <xdr:rowOff>76200</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rotWithShape="1">
        <a:blip xmlns:r="http://schemas.openxmlformats.org/officeDocument/2006/relationships" r:embed="rId1"/>
        <a:srcRect l="4725" t="6141" r="3531" b="25429"/>
        <a:stretch/>
      </xdr:blipFill>
      <xdr:spPr>
        <a:xfrm>
          <a:off x="171450" y="7181850"/>
          <a:ext cx="2219325" cy="7429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3</xdr:row>
      <xdr:rowOff>152400</xdr:rowOff>
    </xdr:from>
    <xdr:to>
      <xdr:col>0</xdr:col>
      <xdr:colOff>4057649</xdr:colOff>
      <xdr:row>9</xdr:row>
      <xdr:rowOff>161925</xdr:rowOff>
    </xdr:to>
    <xdr:sp macro="" textlink="">
      <xdr:nvSpPr>
        <xdr:cNvPr id="2" name="Text Box 2">
          <a:extLst>
            <a:ext uri="{FF2B5EF4-FFF2-40B4-BE49-F238E27FC236}">
              <a16:creationId xmlns:a16="http://schemas.microsoft.com/office/drawing/2014/main" id="{00000000-0008-0000-0A00-000002000000}"/>
            </a:ext>
          </a:extLst>
        </xdr:cNvPr>
        <xdr:cNvSpPr txBox="1">
          <a:spLocks noChangeArrowheads="1"/>
        </xdr:cNvSpPr>
      </xdr:nvSpPr>
      <xdr:spPr bwMode="auto">
        <a:xfrm>
          <a:off x="47625" y="809625"/>
          <a:ext cx="4010024" cy="11906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200" b="1" u="sng">
              <a:effectLst/>
              <a:latin typeface="Calibri" panose="020F0502020204030204" pitchFamily="34" charset="0"/>
              <a:ea typeface="Calibri" panose="020F0502020204030204" pitchFamily="34" charset="0"/>
              <a:cs typeface="Times New Roman" panose="02020603050405020304" pitchFamily="18" charset="0"/>
            </a:rPr>
            <a:t>Objective:</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r>
            <a:rPr lang="en-US" sz="1100">
              <a:effectLst/>
              <a:latin typeface="+mn-lt"/>
              <a:ea typeface="+mn-ea"/>
              <a:cs typeface="+mn-cs"/>
            </a:rPr>
            <a:t>Treatment courts must provide prompt admissions to continuous, comprehensive, evidence-based treatment, social and trauma informed rehabilitation services to meet a participant’s criminogenic needs and SUDS needs.</a:t>
          </a:r>
        </a:p>
      </xdr:txBody>
    </xdr:sp>
    <xdr:clientData/>
  </xdr:twoCellAnchor>
  <xdr:twoCellAnchor editAs="oneCell">
    <xdr:from>
      <xdr:col>0</xdr:col>
      <xdr:colOff>0</xdr:colOff>
      <xdr:row>57</xdr:row>
      <xdr:rowOff>0</xdr:rowOff>
    </xdr:from>
    <xdr:to>
      <xdr:col>0</xdr:col>
      <xdr:colOff>2219325</xdr:colOff>
      <xdr:row>60</xdr:row>
      <xdr:rowOff>171450</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rotWithShape="1">
        <a:blip xmlns:r="http://schemas.openxmlformats.org/officeDocument/2006/relationships" r:embed="rId1"/>
        <a:srcRect l="4725" t="6141" r="3531" b="25429"/>
        <a:stretch/>
      </xdr:blipFill>
      <xdr:spPr>
        <a:xfrm>
          <a:off x="0" y="19907250"/>
          <a:ext cx="2219325" cy="7429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47625</xdr:colOff>
      <xdr:row>3</xdr:row>
      <xdr:rowOff>152400</xdr:rowOff>
    </xdr:from>
    <xdr:to>
      <xdr:col>0</xdr:col>
      <xdr:colOff>4057649</xdr:colOff>
      <xdr:row>9</xdr:row>
      <xdr:rowOff>161925</xdr:rowOff>
    </xdr:to>
    <xdr:sp macro="" textlink="">
      <xdr:nvSpPr>
        <xdr:cNvPr id="2" name="Text Box 2">
          <a:extLst>
            <a:ext uri="{FF2B5EF4-FFF2-40B4-BE49-F238E27FC236}">
              <a16:creationId xmlns:a16="http://schemas.microsoft.com/office/drawing/2014/main" id="{00000000-0008-0000-0B00-000002000000}"/>
            </a:ext>
          </a:extLst>
        </xdr:cNvPr>
        <xdr:cNvSpPr txBox="1">
          <a:spLocks noChangeArrowheads="1"/>
        </xdr:cNvSpPr>
      </xdr:nvSpPr>
      <xdr:spPr bwMode="auto">
        <a:xfrm>
          <a:off x="47625" y="809625"/>
          <a:ext cx="4010024" cy="119062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marL="0" marR="0">
            <a:lnSpc>
              <a:spcPct val="107000"/>
            </a:lnSpc>
            <a:spcBef>
              <a:spcPts val="0"/>
            </a:spcBef>
            <a:spcAft>
              <a:spcPts val="800"/>
            </a:spcAft>
          </a:pPr>
          <a:r>
            <a:rPr lang="en-US" sz="1200" b="1" u="sng">
              <a:effectLst/>
              <a:latin typeface="Calibri" panose="020F0502020204030204" pitchFamily="34" charset="0"/>
              <a:ea typeface="Calibri" panose="020F0502020204030204" pitchFamily="34" charset="0"/>
              <a:cs typeface="Times New Roman" panose="02020603050405020304" pitchFamily="18" charset="0"/>
            </a:rPr>
            <a:t>Objective:</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r>
            <a:rPr lang="en-US" sz="1100">
              <a:effectLst/>
              <a:latin typeface="+mn-lt"/>
              <a:ea typeface="+mn-ea"/>
              <a:cs typeface="+mn-cs"/>
            </a:rPr>
            <a:t>Treatment courts have significantly better outcomes when they have clearly defined phase structure and specific behavioral requirements for advancement through the phases. Outcomes are significantly better when rehabilitation programs address complementary needs in a specific sequence.</a:t>
          </a:r>
        </a:p>
      </xdr:txBody>
    </xdr:sp>
    <xdr:clientData/>
  </xdr:twoCellAnchor>
  <xdr:twoCellAnchor editAs="oneCell">
    <xdr:from>
      <xdr:col>0</xdr:col>
      <xdr:colOff>0</xdr:colOff>
      <xdr:row>44</xdr:row>
      <xdr:rowOff>0</xdr:rowOff>
    </xdr:from>
    <xdr:to>
      <xdr:col>0</xdr:col>
      <xdr:colOff>2219325</xdr:colOff>
      <xdr:row>47</xdr:row>
      <xdr:rowOff>171450</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1"/>
        <a:srcRect l="4725" t="6141" r="3531" b="25429"/>
        <a:stretch/>
      </xdr:blipFill>
      <xdr:spPr>
        <a:xfrm>
          <a:off x="0" y="12211050"/>
          <a:ext cx="2219325" cy="7429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47625</xdr:colOff>
      <xdr:row>3</xdr:row>
      <xdr:rowOff>152400</xdr:rowOff>
    </xdr:from>
    <xdr:to>
      <xdr:col>0</xdr:col>
      <xdr:colOff>4057649</xdr:colOff>
      <xdr:row>9</xdr:row>
      <xdr:rowOff>161925</xdr:rowOff>
    </xdr:to>
    <xdr:sp macro="" textlink="">
      <xdr:nvSpPr>
        <xdr:cNvPr id="2" name="Text Box 2">
          <a:extLst>
            <a:ext uri="{FF2B5EF4-FFF2-40B4-BE49-F238E27FC236}">
              <a16:creationId xmlns:a16="http://schemas.microsoft.com/office/drawing/2014/main" id="{00000000-0008-0000-0C00-000002000000}"/>
            </a:ext>
          </a:extLst>
        </xdr:cNvPr>
        <xdr:cNvSpPr txBox="1">
          <a:spLocks noChangeArrowheads="1"/>
        </xdr:cNvSpPr>
      </xdr:nvSpPr>
      <xdr:spPr bwMode="auto">
        <a:xfrm>
          <a:off x="47625" y="809625"/>
          <a:ext cx="4010024" cy="11906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200" b="1" u="sng">
              <a:effectLst/>
              <a:latin typeface="Calibri" panose="020F0502020204030204" pitchFamily="34" charset="0"/>
              <a:ea typeface="Calibri" panose="020F0502020204030204" pitchFamily="34" charset="0"/>
              <a:cs typeface="Times New Roman" panose="02020603050405020304" pitchFamily="18" charset="0"/>
            </a:rPr>
            <a:t>Objective:</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r>
            <a:rPr lang="en-US" sz="1100">
              <a:effectLst/>
              <a:latin typeface="+mn-lt"/>
              <a:ea typeface="+mn-ea"/>
              <a:cs typeface="+mn-cs"/>
            </a:rPr>
            <a:t>Efficient and accurate monitoring of treatment court participants is crucial for long-term program effectiveness. Drug testing serves as a tool for treatment court teams to direct appropriate interventions that support participant goals.</a:t>
          </a:r>
        </a:p>
      </xdr:txBody>
    </xdr:sp>
    <xdr:clientData/>
  </xdr:twoCellAnchor>
  <xdr:twoCellAnchor editAs="oneCell">
    <xdr:from>
      <xdr:col>0</xdr:col>
      <xdr:colOff>0</xdr:colOff>
      <xdr:row>48</xdr:row>
      <xdr:rowOff>0</xdr:rowOff>
    </xdr:from>
    <xdr:to>
      <xdr:col>0</xdr:col>
      <xdr:colOff>2219325</xdr:colOff>
      <xdr:row>51</xdr:row>
      <xdr:rowOff>171450</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rotWithShape="1">
        <a:blip xmlns:r="http://schemas.openxmlformats.org/officeDocument/2006/relationships" r:embed="rId1"/>
        <a:srcRect l="4725" t="6141" r="3531" b="25429"/>
        <a:stretch/>
      </xdr:blipFill>
      <xdr:spPr>
        <a:xfrm>
          <a:off x="0" y="16563975"/>
          <a:ext cx="2219325" cy="7429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47625</xdr:colOff>
      <xdr:row>3</xdr:row>
      <xdr:rowOff>152400</xdr:rowOff>
    </xdr:from>
    <xdr:to>
      <xdr:col>0</xdr:col>
      <xdr:colOff>4057649</xdr:colOff>
      <xdr:row>9</xdr:row>
      <xdr:rowOff>161925</xdr:rowOff>
    </xdr:to>
    <xdr:sp macro="" textlink="">
      <xdr:nvSpPr>
        <xdr:cNvPr id="2" name="Text Box 2">
          <a:extLst>
            <a:ext uri="{FF2B5EF4-FFF2-40B4-BE49-F238E27FC236}">
              <a16:creationId xmlns:a16="http://schemas.microsoft.com/office/drawing/2014/main" id="{00000000-0008-0000-0D00-000002000000}"/>
            </a:ext>
          </a:extLst>
        </xdr:cNvPr>
        <xdr:cNvSpPr txBox="1">
          <a:spLocks noChangeArrowheads="1"/>
        </xdr:cNvSpPr>
      </xdr:nvSpPr>
      <xdr:spPr bwMode="auto">
        <a:xfrm>
          <a:off x="47625" y="809625"/>
          <a:ext cx="4010024" cy="119062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marL="0" marR="0">
            <a:lnSpc>
              <a:spcPct val="107000"/>
            </a:lnSpc>
            <a:spcBef>
              <a:spcPts val="0"/>
            </a:spcBef>
            <a:spcAft>
              <a:spcPts val="800"/>
            </a:spcAft>
          </a:pPr>
          <a:r>
            <a:rPr lang="en-US" sz="1200" b="1" u="sng">
              <a:effectLst/>
              <a:latin typeface="Calibri" panose="020F0502020204030204" pitchFamily="34" charset="0"/>
              <a:ea typeface="Calibri" panose="020F0502020204030204" pitchFamily="34" charset="0"/>
              <a:cs typeface="Times New Roman" panose="02020603050405020304" pitchFamily="18" charset="0"/>
            </a:rPr>
            <a:t>Objective:</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r>
            <a:rPr lang="en-US" sz="1100">
              <a:effectLst/>
              <a:latin typeface="+mn-lt"/>
              <a:ea typeface="+mn-ea"/>
              <a:cs typeface="+mn-cs"/>
            </a:rPr>
            <a:t>Incentives and sanctions for participants’ behavior should be administered following evidence-based principles of effective behavior modification. Incentives and sanctions are predictable, fair, and consistent.</a:t>
          </a:r>
        </a:p>
      </xdr:txBody>
    </xdr:sp>
    <xdr:clientData/>
  </xdr:twoCellAnchor>
  <xdr:twoCellAnchor editAs="oneCell">
    <xdr:from>
      <xdr:col>0</xdr:col>
      <xdr:colOff>0</xdr:colOff>
      <xdr:row>64</xdr:row>
      <xdr:rowOff>0</xdr:rowOff>
    </xdr:from>
    <xdr:to>
      <xdr:col>0</xdr:col>
      <xdr:colOff>2219325</xdr:colOff>
      <xdr:row>67</xdr:row>
      <xdr:rowOff>171450</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rotWithShape="1">
        <a:blip xmlns:r="http://schemas.openxmlformats.org/officeDocument/2006/relationships" r:embed="rId1"/>
        <a:srcRect l="4725" t="6141" r="3531" b="25429"/>
        <a:stretch/>
      </xdr:blipFill>
      <xdr:spPr>
        <a:xfrm>
          <a:off x="0" y="22745700"/>
          <a:ext cx="2219325" cy="7429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47625</xdr:colOff>
      <xdr:row>3</xdr:row>
      <xdr:rowOff>152400</xdr:rowOff>
    </xdr:from>
    <xdr:to>
      <xdr:col>0</xdr:col>
      <xdr:colOff>4057649</xdr:colOff>
      <xdr:row>9</xdr:row>
      <xdr:rowOff>161925</xdr:rowOff>
    </xdr:to>
    <xdr:sp macro="" textlink="">
      <xdr:nvSpPr>
        <xdr:cNvPr id="2" name="Text Box 2">
          <a:extLst>
            <a:ext uri="{FF2B5EF4-FFF2-40B4-BE49-F238E27FC236}">
              <a16:creationId xmlns:a16="http://schemas.microsoft.com/office/drawing/2014/main" id="{00000000-0008-0000-0E00-000002000000}"/>
            </a:ext>
          </a:extLst>
        </xdr:cNvPr>
        <xdr:cNvSpPr txBox="1">
          <a:spLocks noChangeArrowheads="1"/>
        </xdr:cNvSpPr>
      </xdr:nvSpPr>
      <xdr:spPr bwMode="auto">
        <a:xfrm>
          <a:off x="47625" y="809625"/>
          <a:ext cx="4010024" cy="11906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200" b="1" u="sng">
              <a:effectLst/>
              <a:latin typeface="Calibri" panose="020F0502020204030204" pitchFamily="34" charset="0"/>
              <a:ea typeface="Calibri" panose="020F0502020204030204" pitchFamily="34" charset="0"/>
              <a:cs typeface="Times New Roman" panose="02020603050405020304" pitchFamily="18" charset="0"/>
            </a:rPr>
            <a:t>Objective:</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r>
            <a:rPr lang="en-US" sz="1100">
              <a:effectLst/>
              <a:latin typeface="+mn-lt"/>
              <a:ea typeface="+mn-ea"/>
              <a:cs typeface="+mn-cs"/>
            </a:rPr>
            <a:t>To promote effective treatment court planning, implementation, and ongoing operations, treatment courts must assure continuing education of team members.</a:t>
          </a:r>
        </a:p>
      </xdr:txBody>
    </xdr:sp>
    <xdr:clientData/>
  </xdr:twoCellAnchor>
  <xdr:twoCellAnchor editAs="oneCell">
    <xdr:from>
      <xdr:col>0</xdr:col>
      <xdr:colOff>0</xdr:colOff>
      <xdr:row>18</xdr:row>
      <xdr:rowOff>0</xdr:rowOff>
    </xdr:from>
    <xdr:to>
      <xdr:col>0</xdr:col>
      <xdr:colOff>2219325</xdr:colOff>
      <xdr:row>21</xdr:row>
      <xdr:rowOff>171450</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rotWithShape="1">
        <a:blip xmlns:r="http://schemas.openxmlformats.org/officeDocument/2006/relationships" r:embed="rId1"/>
        <a:srcRect l="4725" t="6141" r="3531" b="25429"/>
        <a:stretch/>
      </xdr:blipFill>
      <xdr:spPr>
        <a:xfrm>
          <a:off x="0" y="5162550"/>
          <a:ext cx="2219325" cy="7429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47625</xdr:colOff>
      <xdr:row>2</xdr:row>
      <xdr:rowOff>66675</xdr:rowOff>
    </xdr:from>
    <xdr:to>
      <xdr:col>0</xdr:col>
      <xdr:colOff>4010024</xdr:colOff>
      <xdr:row>10</xdr:row>
      <xdr:rowOff>66674</xdr:rowOff>
    </xdr:to>
    <xdr:sp macro="" textlink="">
      <xdr:nvSpPr>
        <xdr:cNvPr id="2" name="Text Box 2">
          <a:extLst>
            <a:ext uri="{FF2B5EF4-FFF2-40B4-BE49-F238E27FC236}">
              <a16:creationId xmlns:a16="http://schemas.microsoft.com/office/drawing/2014/main" id="{00000000-0008-0000-0F00-000002000000}"/>
            </a:ext>
          </a:extLst>
        </xdr:cNvPr>
        <xdr:cNvSpPr txBox="1">
          <a:spLocks noChangeArrowheads="1"/>
        </xdr:cNvSpPr>
      </xdr:nvSpPr>
      <xdr:spPr bwMode="auto">
        <a:xfrm>
          <a:off x="47625" y="533400"/>
          <a:ext cx="3962399" cy="1562099"/>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200" b="1" u="sng">
              <a:effectLst/>
              <a:latin typeface="Calibri" panose="020F0502020204030204" pitchFamily="34" charset="0"/>
              <a:ea typeface="Calibri" panose="020F0502020204030204" pitchFamily="34" charset="0"/>
              <a:cs typeface="Times New Roman" panose="02020603050405020304" pitchFamily="18" charset="0"/>
            </a:rPr>
            <a:t>Objective:</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r>
            <a:rPr lang="en-US" sz="1100">
              <a:effectLst/>
              <a:latin typeface="+mn-lt"/>
              <a:ea typeface="+mn-ea"/>
              <a:cs typeface="+mn-cs"/>
            </a:rPr>
            <a:t>Engagement in community outreach activities will garner support for the treatment court approach and identify and sustain key partnerships. Community buy-in will help improve program operations and outcomes, help to sustain specialized court dockets, improve access to community resources, and ensure consideration of the community’s best interests, including public safety.</a:t>
          </a:r>
        </a:p>
      </xdr:txBody>
    </xdr:sp>
    <xdr:clientData/>
  </xdr:twoCellAnchor>
  <xdr:twoCellAnchor editAs="oneCell">
    <xdr:from>
      <xdr:col>0</xdr:col>
      <xdr:colOff>0</xdr:colOff>
      <xdr:row>16</xdr:row>
      <xdr:rowOff>0</xdr:rowOff>
    </xdr:from>
    <xdr:to>
      <xdr:col>0</xdr:col>
      <xdr:colOff>2219325</xdr:colOff>
      <xdr:row>19</xdr:row>
      <xdr:rowOff>171450</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rotWithShape="1">
        <a:blip xmlns:r="http://schemas.openxmlformats.org/officeDocument/2006/relationships" r:embed="rId1"/>
        <a:srcRect l="4725" t="6141" r="3531" b="25429"/>
        <a:stretch/>
      </xdr:blipFill>
      <xdr:spPr>
        <a:xfrm>
          <a:off x="0" y="4143375"/>
          <a:ext cx="2219325" cy="7429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47625</xdr:colOff>
      <xdr:row>3</xdr:row>
      <xdr:rowOff>38100</xdr:rowOff>
    </xdr:from>
    <xdr:to>
      <xdr:col>0</xdr:col>
      <xdr:colOff>4010024</xdr:colOff>
      <xdr:row>9</xdr:row>
      <xdr:rowOff>161925</xdr:rowOff>
    </xdr:to>
    <xdr:sp macro="" textlink="">
      <xdr:nvSpPr>
        <xdr:cNvPr id="2" name="Text Box 2">
          <a:extLst>
            <a:ext uri="{FF2B5EF4-FFF2-40B4-BE49-F238E27FC236}">
              <a16:creationId xmlns:a16="http://schemas.microsoft.com/office/drawing/2014/main" id="{00000000-0008-0000-1000-000002000000}"/>
            </a:ext>
          </a:extLst>
        </xdr:cNvPr>
        <xdr:cNvSpPr txBox="1">
          <a:spLocks noChangeArrowheads="1"/>
        </xdr:cNvSpPr>
      </xdr:nvSpPr>
      <xdr:spPr bwMode="auto">
        <a:xfrm>
          <a:off x="47625" y="695325"/>
          <a:ext cx="3962399" cy="13049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200" b="1" u="sng">
              <a:effectLst/>
              <a:latin typeface="Calibri" panose="020F0502020204030204" pitchFamily="34" charset="0"/>
              <a:ea typeface="Calibri" panose="020F0502020204030204" pitchFamily="34" charset="0"/>
              <a:cs typeface="Times New Roman" panose="02020603050405020304" pitchFamily="18" charset="0"/>
            </a:rPr>
            <a:t>Objective:</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r>
            <a:rPr lang="en-US" sz="1100">
              <a:effectLst/>
              <a:latin typeface="+mn-lt"/>
              <a:ea typeface="+mn-ea"/>
              <a:cs typeface="+mn-cs"/>
            </a:rPr>
            <a:t>Treatment courts engage in ongoing data collection, performance measurement, and evaluation to assess adherence to the Ten Key Components, Wisconsin state and NADCP national standards, evidence-based practices, and specific program goals and objectives.</a:t>
          </a:r>
        </a:p>
      </xdr:txBody>
    </xdr:sp>
    <xdr:clientData/>
  </xdr:twoCellAnchor>
  <xdr:twoCellAnchor editAs="oneCell">
    <xdr:from>
      <xdr:col>0</xdr:col>
      <xdr:colOff>0</xdr:colOff>
      <xdr:row>46</xdr:row>
      <xdr:rowOff>0</xdr:rowOff>
    </xdr:from>
    <xdr:to>
      <xdr:col>0</xdr:col>
      <xdr:colOff>2219325</xdr:colOff>
      <xdr:row>49</xdr:row>
      <xdr:rowOff>171450</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rotWithShape="1">
        <a:blip xmlns:r="http://schemas.openxmlformats.org/officeDocument/2006/relationships" r:embed="rId1"/>
        <a:srcRect l="4725" t="6141" r="3531" b="25429"/>
        <a:stretch/>
      </xdr:blipFill>
      <xdr:spPr>
        <a:xfrm>
          <a:off x="0" y="16154400"/>
          <a:ext cx="2219325" cy="742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28574</xdr:colOff>
      <xdr:row>3</xdr:row>
      <xdr:rowOff>0</xdr:rowOff>
    </xdr:from>
    <xdr:to>
      <xdr:col>0</xdr:col>
      <xdr:colOff>3962400</xdr:colOff>
      <xdr:row>9</xdr:row>
      <xdr:rowOff>104775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574" y="647700"/>
          <a:ext cx="3933826" cy="12858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200" b="1" u="sng">
              <a:effectLst/>
              <a:latin typeface="Calibri" panose="020F0502020204030204" pitchFamily="34" charset="0"/>
              <a:ea typeface="Calibri" panose="020F0502020204030204" pitchFamily="34" charset="0"/>
              <a:cs typeface="Times New Roman" panose="02020603050405020304" pitchFamily="18" charset="0"/>
            </a:rPr>
            <a:t>Objective:</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r>
            <a:rPr lang="en-US" sz="1100">
              <a:effectLst/>
              <a:latin typeface="+mn-lt"/>
              <a:ea typeface="+mn-ea"/>
              <a:cs typeface="+mn-cs"/>
            </a:rPr>
            <a:t>All persons, including those who have experienced sustained discrimination or reduced social opportunities because of their race, ethnicity, gender, sexual orientation, sexual identity, physical or mental disability, religion, or socioeconomic status have the same opportunity to participate in treatment court.</a:t>
          </a:r>
        </a:p>
      </xdr:txBody>
    </xdr:sp>
    <xdr:clientData/>
  </xdr:twoCellAnchor>
  <xdr:twoCellAnchor editAs="oneCell">
    <xdr:from>
      <xdr:col>0</xdr:col>
      <xdr:colOff>171450</xdr:colOff>
      <xdr:row>28</xdr:row>
      <xdr:rowOff>161925</xdr:rowOff>
    </xdr:from>
    <xdr:to>
      <xdr:col>0</xdr:col>
      <xdr:colOff>2590498</xdr:colOff>
      <xdr:row>34</xdr:row>
      <xdr:rowOff>104639</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71450" y="9820275"/>
          <a:ext cx="2419048" cy="10857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3</xdr:row>
      <xdr:rowOff>114300</xdr:rowOff>
    </xdr:from>
    <xdr:to>
      <xdr:col>0</xdr:col>
      <xdr:colOff>4067174</xdr:colOff>
      <xdr:row>9</xdr:row>
      <xdr:rowOff>123825</xdr:rowOff>
    </xdr:to>
    <xdr:sp macro="" textlink="">
      <xdr:nvSpPr>
        <xdr:cNvPr id="4" name="Text Box 2">
          <a:extLst>
            <a:ext uri="{FF2B5EF4-FFF2-40B4-BE49-F238E27FC236}">
              <a16:creationId xmlns:a16="http://schemas.microsoft.com/office/drawing/2014/main" id="{00000000-0008-0000-0200-000004000000}"/>
            </a:ext>
          </a:extLst>
        </xdr:cNvPr>
        <xdr:cNvSpPr txBox="1">
          <a:spLocks noChangeArrowheads="1"/>
        </xdr:cNvSpPr>
      </xdr:nvSpPr>
      <xdr:spPr bwMode="auto">
        <a:xfrm>
          <a:off x="57150" y="762000"/>
          <a:ext cx="4010024" cy="11906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200" b="1" u="sng">
              <a:effectLst/>
              <a:latin typeface="Calibri" panose="020F0502020204030204" pitchFamily="34" charset="0"/>
              <a:ea typeface="Calibri" panose="020F0502020204030204" pitchFamily="34" charset="0"/>
              <a:cs typeface="Times New Roman" panose="02020603050405020304" pitchFamily="18" charset="0"/>
            </a:rPr>
            <a:t>Objective:</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r>
            <a:rPr lang="en-US" sz="1100">
              <a:effectLst/>
              <a:latin typeface="+mn-lt"/>
              <a:ea typeface="+mn-ea"/>
              <a:cs typeface="+mn-cs"/>
            </a:rPr>
            <a:t>A collaborative process is used by criminal justice stakeholders to plan and design the treatment court program.</a:t>
          </a:r>
        </a:p>
      </xdr:txBody>
    </xdr:sp>
    <xdr:clientData/>
  </xdr:twoCellAnchor>
  <xdr:twoCellAnchor editAs="oneCell">
    <xdr:from>
      <xdr:col>0</xdr:col>
      <xdr:colOff>419100</xdr:colOff>
      <xdr:row>45</xdr:row>
      <xdr:rowOff>28574</xdr:rowOff>
    </xdr:from>
    <xdr:to>
      <xdr:col>0</xdr:col>
      <xdr:colOff>2647950</xdr:colOff>
      <xdr:row>50</xdr:row>
      <xdr:rowOff>75407</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a:stretch>
          <a:fillRect/>
        </a:stretch>
      </xdr:blipFill>
      <xdr:spPr>
        <a:xfrm>
          <a:off x="419100" y="13125449"/>
          <a:ext cx="2228850" cy="9993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xdr:row>
      <xdr:rowOff>133350</xdr:rowOff>
    </xdr:from>
    <xdr:to>
      <xdr:col>0</xdr:col>
      <xdr:colOff>3971924</xdr:colOff>
      <xdr:row>9</xdr:row>
      <xdr:rowOff>142875</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9525" y="781050"/>
          <a:ext cx="3962399" cy="11906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200" b="1" u="sng">
              <a:effectLst/>
              <a:latin typeface="Calibri" panose="020F0502020204030204" pitchFamily="34" charset="0"/>
              <a:ea typeface="Calibri" panose="020F0502020204030204" pitchFamily="34" charset="0"/>
              <a:cs typeface="Times New Roman" panose="02020603050405020304" pitchFamily="18" charset="0"/>
            </a:rPr>
            <a:t>Objective:</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r>
            <a:rPr lang="en-US" sz="1100">
              <a:effectLst/>
              <a:latin typeface="+mn-lt"/>
              <a:ea typeface="+mn-ea"/>
              <a:cs typeface="+mn-cs"/>
            </a:rPr>
            <a:t>The team is comprised of a dedicated group of professionals who are responsible for managing and overseeing the day-to-day operations of the program, including the administration of treatment and supervisory services.</a:t>
          </a:r>
        </a:p>
      </xdr:txBody>
    </xdr:sp>
    <xdr:clientData/>
  </xdr:twoCellAnchor>
  <xdr:twoCellAnchor editAs="oneCell">
    <xdr:from>
      <xdr:col>0</xdr:col>
      <xdr:colOff>0</xdr:colOff>
      <xdr:row>53</xdr:row>
      <xdr:rowOff>0</xdr:rowOff>
    </xdr:from>
    <xdr:to>
      <xdr:col>0</xdr:col>
      <xdr:colOff>2419048</xdr:colOff>
      <xdr:row>58</xdr:row>
      <xdr:rowOff>133214</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0" y="21593175"/>
          <a:ext cx="2419048" cy="10857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3</xdr:row>
      <xdr:rowOff>66675</xdr:rowOff>
    </xdr:from>
    <xdr:to>
      <xdr:col>0</xdr:col>
      <xdr:colOff>4010024</xdr:colOff>
      <xdr:row>9</xdr:row>
      <xdr:rowOff>76200</xdr:rowOff>
    </xdr:to>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47625" y="714375"/>
          <a:ext cx="3962399" cy="11906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200" b="1" u="sng">
              <a:effectLst/>
              <a:latin typeface="Calibri" panose="020F0502020204030204" pitchFamily="34" charset="0"/>
              <a:ea typeface="Calibri" panose="020F0502020204030204" pitchFamily="34" charset="0"/>
              <a:cs typeface="Times New Roman" panose="02020603050405020304" pitchFamily="18" charset="0"/>
            </a:rPr>
            <a:t>Objective:</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r>
            <a:rPr lang="en-US" sz="1100">
              <a:effectLst/>
              <a:latin typeface="+mn-lt"/>
              <a:ea typeface="+mn-ea"/>
              <a:cs typeface="+mn-cs"/>
            </a:rPr>
            <a:t>The effective treatment court judge acts as leader, communicator, educator, community collaborator, and institution builder. The judge interacts frequently and respectfully with participants, and gives due consideration to the input of other team members.</a:t>
          </a:r>
        </a:p>
      </xdr:txBody>
    </xdr:sp>
    <xdr:clientData/>
  </xdr:twoCellAnchor>
  <xdr:twoCellAnchor editAs="oneCell">
    <xdr:from>
      <xdr:col>0</xdr:col>
      <xdr:colOff>0</xdr:colOff>
      <xdr:row>47</xdr:row>
      <xdr:rowOff>0</xdr:rowOff>
    </xdr:from>
    <xdr:to>
      <xdr:col>0</xdr:col>
      <xdr:colOff>2419048</xdr:colOff>
      <xdr:row>52</xdr:row>
      <xdr:rowOff>133214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16916400"/>
          <a:ext cx="2419048" cy="10857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3</xdr:row>
      <xdr:rowOff>85725</xdr:rowOff>
    </xdr:from>
    <xdr:to>
      <xdr:col>0</xdr:col>
      <xdr:colOff>3981449</xdr:colOff>
      <xdr:row>9</xdr:row>
      <xdr:rowOff>95250</xdr:rowOff>
    </xdr:to>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050" y="733425"/>
          <a:ext cx="3962399" cy="11906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200" b="1" u="sng">
              <a:effectLst/>
              <a:latin typeface="Calibri" panose="020F0502020204030204" pitchFamily="34" charset="0"/>
              <a:ea typeface="Calibri" panose="020F0502020204030204" pitchFamily="34" charset="0"/>
              <a:cs typeface="Times New Roman" panose="02020603050405020304" pitchFamily="18" charset="0"/>
            </a:rPr>
            <a:t>Objective:</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r>
            <a:rPr lang="en-US" sz="1100">
              <a:effectLst/>
              <a:latin typeface="+mn-lt"/>
              <a:ea typeface="+mn-ea"/>
              <a:cs typeface="+mn-cs"/>
            </a:rPr>
            <a:t>Treatment courts must protect a participant’s due process and Constitutional rights while promoting public safety and working in a non-adversarial fashion.</a:t>
          </a:r>
        </a:p>
      </xdr:txBody>
    </xdr:sp>
    <xdr:clientData/>
  </xdr:twoCellAnchor>
  <xdr:twoCellAnchor editAs="oneCell">
    <xdr:from>
      <xdr:col>0</xdr:col>
      <xdr:colOff>180975</xdr:colOff>
      <xdr:row>33</xdr:row>
      <xdr:rowOff>66675</xdr:rowOff>
    </xdr:from>
    <xdr:to>
      <xdr:col>0</xdr:col>
      <xdr:colOff>2600023</xdr:colOff>
      <xdr:row>39</xdr:row>
      <xdr:rowOff>9389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80975" y="10306050"/>
          <a:ext cx="2419048" cy="108571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2</xdr:row>
      <xdr:rowOff>66675</xdr:rowOff>
    </xdr:from>
    <xdr:to>
      <xdr:col>0</xdr:col>
      <xdr:colOff>3990974</xdr:colOff>
      <xdr:row>10</xdr:row>
      <xdr:rowOff>57150</xdr:rowOff>
    </xdr:to>
    <xdr:sp macro="" textlink="">
      <xdr:nvSpPr>
        <xdr:cNvPr id="2" name="Text Box 2">
          <a:extLst>
            <a:ext uri="{FF2B5EF4-FFF2-40B4-BE49-F238E27FC236}">
              <a16:creationId xmlns:a16="http://schemas.microsoft.com/office/drawing/2014/main" id="{00000000-0008-0000-0600-000002000000}"/>
            </a:ext>
          </a:extLst>
        </xdr:cNvPr>
        <xdr:cNvSpPr txBox="1">
          <a:spLocks noChangeArrowheads="1"/>
        </xdr:cNvSpPr>
      </xdr:nvSpPr>
      <xdr:spPr bwMode="auto">
        <a:xfrm>
          <a:off x="28575" y="533400"/>
          <a:ext cx="3962399" cy="155257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marL="0" marR="0">
            <a:lnSpc>
              <a:spcPct val="107000"/>
            </a:lnSpc>
            <a:spcBef>
              <a:spcPts val="0"/>
            </a:spcBef>
            <a:spcAft>
              <a:spcPts val="800"/>
            </a:spcAft>
          </a:pPr>
          <a:r>
            <a:rPr lang="en-US" sz="1200" b="1" u="sng">
              <a:effectLst/>
              <a:latin typeface="Calibri" panose="020F0502020204030204" pitchFamily="34" charset="0"/>
              <a:ea typeface="Calibri" panose="020F0502020204030204" pitchFamily="34" charset="0"/>
              <a:cs typeface="Times New Roman" panose="02020603050405020304" pitchFamily="18" charset="0"/>
            </a:rPr>
            <a:t>Objective:</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r>
            <a:rPr lang="en-US" sz="1100">
              <a:effectLst/>
              <a:latin typeface="+mn-lt"/>
              <a:ea typeface="+mn-ea"/>
              <a:cs typeface="+mn-cs"/>
            </a:rPr>
            <a:t>Sharing of confidential information is a necessary function of treatment court operations; however, the need to share such information must be balanced with the presumption that criminal court proceedings are open to the public. Treatment courts must develop a bifurcated filing system to protect confidential information and much as possible, while still providing a complete record of judicial action in the open court file.</a:t>
          </a:r>
        </a:p>
      </xdr:txBody>
    </xdr:sp>
    <xdr:clientData/>
  </xdr:twoCellAnchor>
  <xdr:twoCellAnchor editAs="oneCell">
    <xdr:from>
      <xdr:col>0</xdr:col>
      <xdr:colOff>114300</xdr:colOff>
      <xdr:row>30</xdr:row>
      <xdr:rowOff>133350</xdr:rowOff>
    </xdr:from>
    <xdr:to>
      <xdr:col>0</xdr:col>
      <xdr:colOff>2533348</xdr:colOff>
      <xdr:row>36</xdr:row>
      <xdr:rowOff>76064</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114300" y="9801225"/>
          <a:ext cx="2419048" cy="108571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3</xdr:row>
      <xdr:rowOff>152400</xdr:rowOff>
    </xdr:from>
    <xdr:to>
      <xdr:col>0</xdr:col>
      <xdr:colOff>4057649</xdr:colOff>
      <xdr:row>9</xdr:row>
      <xdr:rowOff>161925</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47625" y="809625"/>
          <a:ext cx="4010024" cy="11906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200" b="1" u="sng">
              <a:effectLst/>
              <a:latin typeface="Calibri" panose="020F0502020204030204" pitchFamily="34" charset="0"/>
              <a:ea typeface="Calibri" panose="020F0502020204030204" pitchFamily="34" charset="0"/>
              <a:cs typeface="Times New Roman" panose="02020603050405020304" pitchFamily="18" charset="0"/>
            </a:rPr>
            <a:t>Objective:</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r>
            <a:rPr lang="en-US" sz="1100">
              <a:effectLst/>
              <a:latin typeface="+mn-lt"/>
              <a:ea typeface="+mn-ea"/>
              <a:cs typeface="+mn-cs"/>
            </a:rPr>
            <a:t>Effectiveness is maximized in treatment courts when the target population is high-risk, high-need, determined by the use of a validated assessment tool. Eligibility and exclusionary criteria must be objective, clearly documented, measurable and easily communicated.</a:t>
          </a:r>
        </a:p>
      </xdr:txBody>
    </xdr:sp>
    <xdr:clientData/>
  </xdr:twoCellAnchor>
  <xdr:twoCellAnchor editAs="oneCell">
    <xdr:from>
      <xdr:col>0</xdr:col>
      <xdr:colOff>228600</xdr:colOff>
      <xdr:row>36</xdr:row>
      <xdr:rowOff>19050</xdr:rowOff>
    </xdr:from>
    <xdr:to>
      <xdr:col>0</xdr:col>
      <xdr:colOff>2447925</xdr:colOff>
      <xdr:row>40</xdr:row>
      <xdr:rowOff>0</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1"/>
        <a:srcRect l="4725" t="6141" r="3531" b="25429"/>
        <a:stretch/>
      </xdr:blipFill>
      <xdr:spPr>
        <a:xfrm>
          <a:off x="228600" y="12239625"/>
          <a:ext cx="2219325" cy="7429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3</xdr:row>
      <xdr:rowOff>152400</xdr:rowOff>
    </xdr:from>
    <xdr:to>
      <xdr:col>0</xdr:col>
      <xdr:colOff>4057649</xdr:colOff>
      <xdr:row>9</xdr:row>
      <xdr:rowOff>161925</xdr:rowOff>
    </xdr:to>
    <xdr:sp macro="" textlink="">
      <xdr:nvSpPr>
        <xdr:cNvPr id="2" name="Text Box 2">
          <a:extLst>
            <a:ext uri="{FF2B5EF4-FFF2-40B4-BE49-F238E27FC236}">
              <a16:creationId xmlns:a16="http://schemas.microsoft.com/office/drawing/2014/main" id="{00000000-0008-0000-0800-000002000000}"/>
            </a:ext>
          </a:extLst>
        </xdr:cNvPr>
        <xdr:cNvSpPr txBox="1">
          <a:spLocks noChangeArrowheads="1"/>
        </xdr:cNvSpPr>
      </xdr:nvSpPr>
      <xdr:spPr bwMode="auto">
        <a:xfrm>
          <a:off x="47625" y="809625"/>
          <a:ext cx="4010024" cy="11906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200" b="1" u="sng">
              <a:effectLst/>
              <a:latin typeface="Calibri" panose="020F0502020204030204" pitchFamily="34" charset="0"/>
              <a:ea typeface="Calibri" panose="020F0502020204030204" pitchFamily="34" charset="0"/>
              <a:cs typeface="Times New Roman" panose="02020603050405020304" pitchFamily="18" charset="0"/>
            </a:rPr>
            <a:t>Objective:</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r>
            <a:rPr lang="en-US" sz="1100">
              <a:effectLst/>
              <a:latin typeface="+mn-lt"/>
              <a:ea typeface="+mn-ea"/>
              <a:cs typeface="+mn-cs"/>
            </a:rPr>
            <a:t>Potential participants are promptly screened and assessed to determine program eligibility and adequate/appropriate treatment services. Assessment results determine if a person is eligible for treatment court participation.</a:t>
          </a:r>
        </a:p>
      </xdr:txBody>
    </xdr:sp>
    <xdr:clientData/>
  </xdr:twoCellAnchor>
  <xdr:twoCellAnchor editAs="oneCell">
    <xdr:from>
      <xdr:col>0</xdr:col>
      <xdr:colOff>114300</xdr:colOff>
      <xdr:row>28</xdr:row>
      <xdr:rowOff>95250</xdr:rowOff>
    </xdr:from>
    <xdr:to>
      <xdr:col>0</xdr:col>
      <xdr:colOff>2333625</xdr:colOff>
      <xdr:row>32</xdr:row>
      <xdr:rowOff>76200</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rotWithShape="1">
        <a:blip xmlns:r="http://schemas.openxmlformats.org/officeDocument/2006/relationships" r:embed="rId1"/>
        <a:srcRect l="4725" t="6141" r="3531" b="25429"/>
        <a:stretch/>
      </xdr:blipFill>
      <xdr:spPr>
        <a:xfrm>
          <a:off x="114300" y="9344025"/>
          <a:ext cx="2219325" cy="742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abSelected="1" view="pageLayout" topLeftCell="A25" zoomScaleNormal="100" workbookViewId="0">
      <selection activeCell="B30" sqref="B30"/>
    </sheetView>
  </sheetViews>
  <sheetFormatPr defaultRowHeight="14.5" x14ac:dyDescent="0.35"/>
  <cols>
    <col min="1" max="1" width="60.1796875" customWidth="1"/>
    <col min="2" max="3" width="7.26953125" customWidth="1"/>
    <col min="4" max="4" width="47.26953125" customWidth="1"/>
    <col min="6" max="6" width="10.7265625" customWidth="1"/>
    <col min="8" max="8" width="4.54296875" customWidth="1"/>
  </cols>
  <sheetData>
    <row r="1" spans="1:4" ht="21" x14ac:dyDescent="0.5">
      <c r="A1" s="40" t="s">
        <v>19</v>
      </c>
      <c r="B1" s="40"/>
      <c r="C1" s="40"/>
      <c r="D1" s="40"/>
    </row>
    <row r="2" spans="1:4" ht="15.5" x14ac:dyDescent="0.35">
      <c r="A2" s="41" t="s">
        <v>164</v>
      </c>
      <c r="B2" s="41"/>
      <c r="C2" s="41"/>
      <c r="D2" s="41"/>
    </row>
    <row r="4" spans="1:4" ht="15" thickBot="1" x14ac:dyDescent="0.4"/>
    <row r="5" spans="1:4" ht="15" thickBot="1" x14ac:dyDescent="0.4">
      <c r="C5" s="3" t="s">
        <v>15</v>
      </c>
      <c r="D5" s="1" t="s">
        <v>20</v>
      </c>
    </row>
    <row r="6" spans="1:4" ht="15" thickBot="1" x14ac:dyDescent="0.4">
      <c r="C6" s="4" t="s">
        <v>16</v>
      </c>
      <c r="D6" s="1" t="s">
        <v>21</v>
      </c>
    </row>
    <row r="7" spans="1:4" ht="15" thickBot="1" x14ac:dyDescent="0.4">
      <c r="C7" s="5" t="s">
        <v>17</v>
      </c>
      <c r="D7" s="1" t="s">
        <v>22</v>
      </c>
    </row>
    <row r="11" spans="1:4" ht="18.5" x14ac:dyDescent="0.45">
      <c r="B11" s="7">
        <f>B30</f>
        <v>0</v>
      </c>
      <c r="C11" s="8"/>
      <c r="D11" s="2" t="s">
        <v>18</v>
      </c>
    </row>
    <row r="12" spans="1:4" ht="18.5" x14ac:dyDescent="0.35">
      <c r="A12" s="39" t="s">
        <v>0</v>
      </c>
      <c r="B12" s="39"/>
      <c r="C12" s="39"/>
      <c r="D12" s="39"/>
    </row>
    <row r="13" spans="1:4" ht="31" x14ac:dyDescent="0.35">
      <c r="A13" s="9" t="s">
        <v>1</v>
      </c>
      <c r="B13" s="37" t="s">
        <v>15</v>
      </c>
      <c r="C13" s="38"/>
      <c r="D13" s="38"/>
    </row>
    <row r="14" spans="1:4" ht="31" x14ac:dyDescent="0.35">
      <c r="A14" s="9" t="s">
        <v>2</v>
      </c>
      <c r="B14" s="37" t="s">
        <v>15</v>
      </c>
      <c r="C14" s="38"/>
      <c r="D14" s="38"/>
    </row>
    <row r="15" spans="1:4" ht="18.5" x14ac:dyDescent="0.35">
      <c r="A15" s="39" t="s">
        <v>3</v>
      </c>
      <c r="B15" s="39"/>
      <c r="C15" s="39"/>
      <c r="D15" s="39"/>
    </row>
    <row r="16" spans="1:4" ht="18.5" x14ac:dyDescent="0.35">
      <c r="A16" s="9" t="s">
        <v>4</v>
      </c>
      <c r="B16" s="37" t="s">
        <v>15</v>
      </c>
      <c r="C16" s="38"/>
      <c r="D16" s="38"/>
    </row>
    <row r="17" spans="1:4" ht="31" x14ac:dyDescent="0.35">
      <c r="A17" s="9" t="s">
        <v>5</v>
      </c>
      <c r="B17" s="37" t="s">
        <v>15</v>
      </c>
      <c r="C17" s="38"/>
      <c r="D17" s="38"/>
    </row>
    <row r="18" spans="1:4" ht="46.5" x14ac:dyDescent="0.35">
      <c r="A18" s="9" t="s">
        <v>6</v>
      </c>
      <c r="B18" s="37" t="s">
        <v>15</v>
      </c>
      <c r="C18" s="38"/>
      <c r="D18" s="38"/>
    </row>
    <row r="19" spans="1:4" ht="18.5" x14ac:dyDescent="0.35">
      <c r="A19" s="39" t="s">
        <v>7</v>
      </c>
      <c r="B19" s="39"/>
      <c r="C19" s="39"/>
      <c r="D19" s="39"/>
    </row>
    <row r="20" spans="1:4" ht="46.5" x14ac:dyDescent="0.35">
      <c r="A20" s="9" t="s">
        <v>8</v>
      </c>
      <c r="B20" s="37" t="s">
        <v>15</v>
      </c>
      <c r="C20" s="38"/>
      <c r="D20" s="38"/>
    </row>
    <row r="21" spans="1:4" ht="31" x14ac:dyDescent="0.35">
      <c r="A21" s="9" t="s">
        <v>9</v>
      </c>
      <c r="B21" s="37" t="s">
        <v>15</v>
      </c>
      <c r="C21" s="38"/>
      <c r="D21" s="38"/>
    </row>
    <row r="22" spans="1:4" ht="31" x14ac:dyDescent="0.35">
      <c r="A22" s="9" t="s">
        <v>10</v>
      </c>
      <c r="B22" s="37" t="s">
        <v>15</v>
      </c>
      <c r="C22" s="38"/>
      <c r="D22" s="38"/>
    </row>
    <row r="23" spans="1:4" ht="46.5" x14ac:dyDescent="0.35">
      <c r="A23" s="9" t="s">
        <v>11</v>
      </c>
      <c r="B23" s="37" t="s">
        <v>15</v>
      </c>
      <c r="C23" s="38"/>
      <c r="D23" s="38"/>
    </row>
    <row r="24" spans="1:4" ht="18.5" x14ac:dyDescent="0.35">
      <c r="A24" s="39" t="s">
        <v>12</v>
      </c>
      <c r="B24" s="39"/>
      <c r="C24" s="39"/>
      <c r="D24" s="39"/>
    </row>
    <row r="25" spans="1:4" ht="31" x14ac:dyDescent="0.35">
      <c r="A25" s="9" t="s">
        <v>13</v>
      </c>
      <c r="B25" s="37" t="s">
        <v>15</v>
      </c>
      <c r="C25" s="38"/>
      <c r="D25" s="38"/>
    </row>
    <row r="26" spans="1:4" ht="31" x14ac:dyDescent="0.35">
      <c r="A26" s="9" t="s">
        <v>14</v>
      </c>
      <c r="B26" s="37" t="s">
        <v>15</v>
      </c>
      <c r="C26" s="38"/>
      <c r="D26" s="38"/>
    </row>
    <row r="30" spans="1:4" x14ac:dyDescent="0.35">
      <c r="A30" s="6" t="s">
        <v>23</v>
      </c>
      <c r="B30" s="24">
        <f>SUM(IF(B13="n",0,IF(B13="p",0.67,IF(B13="C",1))),IF(B14="n",0,IF(B14="p",0.67,IF(B14="C",1))),IF(B16="n",0,IF(B16="p",0.67,IF(B16="C",1))),IF(B17="n",0,IF(B17="p",0.67,IF(B17="C",1))),IF(B18="n",0,IF(B18="p",0.67,IF(B18="C",1))),IF(B20="n",0,IF(B20="p",0.67,IF(B20="C",1))),IF(B21="n",0,IF(B21="p",0.67,IF(B21="C",1))),IF(B22="n",0,IF(B22="p",0.67,IF(B22="C",1))),IF(B23="n",0,IF(B23="p",0.67,IF(B23="C",1))),IF(B25="n",0,IF(B25="p",0.67,IF(B25="C",1))),IF(B26="n",0,IF(B26="p",0.67,IF(B26="C",1))))/11</f>
        <v>0</v>
      </c>
      <c r="C30" s="25"/>
    </row>
  </sheetData>
  <sheetProtection algorithmName="SHA-512" hashValue="/Ur+9PVHF+b6Y0Nl+uMHm0WG9xjCw6vYtaJzFRtdv4k0S9ZZLtId2h7EfQDgprGdfP1+oBsHuCM0rtP9kMbzuQ==" saltValue="4M1oRtWYIwBNMCVl0PP5Hg==" spinCount="100000" sheet="1" objects="1" scenarios="1"/>
  <mergeCells count="6">
    <mergeCell ref="A12:D12"/>
    <mergeCell ref="A15:D15"/>
    <mergeCell ref="A19:D19"/>
    <mergeCell ref="A24:D24"/>
    <mergeCell ref="A1:D1"/>
    <mergeCell ref="A2:D2"/>
  </mergeCells>
  <conditionalFormatting sqref="B13:B26">
    <cfRule type="cellIs" dxfId="442" priority="15" operator="equal">
      <formula>"N"</formula>
    </cfRule>
  </conditionalFormatting>
  <conditionalFormatting sqref="B13:B14 B16:B18 B20:B23 B25:B26">
    <cfRule type="cellIs" dxfId="441" priority="11" operator="equal">
      <formula>"P"</formula>
    </cfRule>
    <cfRule type="cellIs" dxfId="440" priority="12" operator="equal">
      <formula>"C"</formula>
    </cfRule>
  </conditionalFormatting>
  <conditionalFormatting sqref="B30">
    <cfRule type="cellIs" dxfId="439" priority="4" operator="lessThan">
      <formula>0.8</formula>
    </cfRule>
    <cfRule type="cellIs" dxfId="438" priority="5" operator="between">
      <formula>0.8</formula>
      <formula>0.99</formula>
    </cfRule>
    <cfRule type="cellIs" dxfId="437" priority="6" operator="equal">
      <formula>1</formula>
    </cfRule>
  </conditionalFormatting>
  <conditionalFormatting sqref="B11">
    <cfRule type="cellIs" dxfId="436" priority="1" operator="lessThan">
      <formula>0.8</formula>
    </cfRule>
    <cfRule type="cellIs" dxfId="435" priority="2" operator="between">
      <formula>0.8</formula>
      <formula>0.99</formula>
    </cfRule>
    <cfRule type="cellIs" dxfId="434" priority="3" operator="equal">
      <formula>1</formula>
    </cfRule>
  </conditionalFormatting>
  <dataValidations count="1">
    <dataValidation type="list" allowBlank="1" showInputMessage="1" showErrorMessage="1" error="Please enter N, C, or P." sqref="B13:B14 B16:B18 B20:B23 B25:B26">
      <formula1>"N,P,C"</formula1>
    </dataValidation>
  </dataValidations>
  <pageMargins left="0.7" right="0.7" top="0.75" bottom="0.75" header="0.3" footer="0.3"/>
  <pageSetup orientation="landscape" r:id="rId1"/>
  <headerFooter>
    <oddFooter>&amp;C&amp;8Page &amp;P
St. 1 - Committment to Evidence-Based Practices</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view="pageLayout" topLeftCell="A2" zoomScaleNormal="100" workbookViewId="0">
      <selection activeCell="B26" sqref="B26"/>
    </sheetView>
  </sheetViews>
  <sheetFormatPr defaultRowHeight="14.5" x14ac:dyDescent="0.35"/>
  <cols>
    <col min="1" max="1" width="60.1796875" customWidth="1"/>
    <col min="2" max="3" width="7.26953125" customWidth="1"/>
    <col min="4" max="4" width="47.26953125" customWidth="1"/>
  </cols>
  <sheetData>
    <row r="1" spans="1:4" ht="21" x14ac:dyDescent="0.5">
      <c r="A1" s="40" t="s">
        <v>19</v>
      </c>
      <c r="B1" s="40"/>
      <c r="C1" s="40"/>
      <c r="D1" s="40"/>
    </row>
    <row r="2" spans="1:4" ht="15.5" x14ac:dyDescent="0.35">
      <c r="A2" s="41" t="s">
        <v>227</v>
      </c>
      <c r="B2" s="41"/>
      <c r="C2" s="41"/>
      <c r="D2" s="41"/>
    </row>
    <row r="4" spans="1:4" ht="15" thickBot="1" x14ac:dyDescent="0.4"/>
    <row r="5" spans="1:4" ht="15" thickBot="1" x14ac:dyDescent="0.4">
      <c r="C5" s="3" t="s">
        <v>15</v>
      </c>
      <c r="D5" s="1" t="s">
        <v>20</v>
      </c>
    </row>
    <row r="6" spans="1:4" ht="15" thickBot="1" x14ac:dyDescent="0.4">
      <c r="C6" s="4" t="s">
        <v>16</v>
      </c>
      <c r="D6" s="1" t="s">
        <v>21</v>
      </c>
    </row>
    <row r="7" spans="1:4" ht="15" thickBot="1" x14ac:dyDescent="0.4">
      <c r="C7" s="5" t="s">
        <v>17</v>
      </c>
      <c r="D7" s="1" t="s">
        <v>22</v>
      </c>
    </row>
    <row r="11" spans="1:4" ht="19" thickBot="1" x14ac:dyDescent="0.5">
      <c r="B11" s="7">
        <f>B26</f>
        <v>0</v>
      </c>
      <c r="C11" s="8"/>
      <c r="D11" s="2" t="s">
        <v>18</v>
      </c>
    </row>
    <row r="12" spans="1:4" ht="19" thickBot="1" x14ac:dyDescent="0.4">
      <c r="A12" s="42" t="s">
        <v>228</v>
      </c>
      <c r="B12" s="43"/>
      <c r="C12" s="43"/>
      <c r="D12" s="44"/>
    </row>
    <row r="13" spans="1:4" ht="31.5" thickBot="1" x14ac:dyDescent="0.4">
      <c r="A13" s="10" t="s">
        <v>229</v>
      </c>
      <c r="B13" s="37" t="s">
        <v>15</v>
      </c>
      <c r="C13" s="22"/>
      <c r="D13" s="22"/>
    </row>
    <row r="14" spans="1:4" ht="31.5" thickBot="1" x14ac:dyDescent="0.4">
      <c r="A14" s="10" t="s">
        <v>230</v>
      </c>
      <c r="B14" s="37" t="s">
        <v>15</v>
      </c>
      <c r="C14" s="22"/>
      <c r="D14" s="22"/>
    </row>
    <row r="15" spans="1:4" ht="31.5" thickBot="1" x14ac:dyDescent="0.4">
      <c r="A15" s="10" t="s">
        <v>231</v>
      </c>
      <c r="B15" s="37" t="s">
        <v>15</v>
      </c>
      <c r="C15" s="22"/>
      <c r="D15" s="22"/>
    </row>
    <row r="16" spans="1:4" ht="19" thickBot="1" x14ac:dyDescent="0.4">
      <c r="A16" s="10" t="s">
        <v>232</v>
      </c>
      <c r="B16" s="37" t="s">
        <v>15</v>
      </c>
      <c r="C16" s="22"/>
      <c r="D16" s="22"/>
    </row>
    <row r="17" spans="1:4" ht="31.5" thickBot="1" x14ac:dyDescent="0.4">
      <c r="A17" s="10" t="s">
        <v>233</v>
      </c>
      <c r="B17" s="37" t="s">
        <v>15</v>
      </c>
      <c r="C17" s="22"/>
      <c r="D17" s="22"/>
    </row>
    <row r="18" spans="1:4" ht="19" thickBot="1" x14ac:dyDescent="0.4">
      <c r="A18" s="10" t="s">
        <v>234</v>
      </c>
      <c r="B18" s="37" t="s">
        <v>15</v>
      </c>
      <c r="C18" s="22"/>
      <c r="D18" s="22"/>
    </row>
    <row r="19" spans="1:4" ht="31.5" thickBot="1" x14ac:dyDescent="0.4">
      <c r="A19" s="10" t="s">
        <v>235</v>
      </c>
      <c r="B19" s="37" t="s">
        <v>15</v>
      </c>
      <c r="C19" s="22"/>
      <c r="D19" s="22"/>
    </row>
    <row r="20" spans="1:4" ht="62.5" thickBot="1" x14ac:dyDescent="0.4">
      <c r="A20" s="10" t="s">
        <v>236</v>
      </c>
      <c r="B20" s="37" t="s">
        <v>15</v>
      </c>
      <c r="C20" s="22"/>
      <c r="D20" s="22"/>
    </row>
    <row r="21" spans="1:4" ht="31.5" thickBot="1" x14ac:dyDescent="0.4">
      <c r="A21" s="10" t="s">
        <v>237</v>
      </c>
      <c r="B21" s="37" t="s">
        <v>15</v>
      </c>
      <c r="C21" s="22"/>
      <c r="D21" s="22"/>
    </row>
    <row r="22" spans="1:4" ht="31.5" thickBot="1" x14ac:dyDescent="0.4">
      <c r="A22" s="10" t="s">
        <v>238</v>
      </c>
      <c r="B22" s="37" t="s">
        <v>15</v>
      </c>
      <c r="C22" s="22"/>
      <c r="D22" s="22"/>
    </row>
    <row r="26" spans="1:4" x14ac:dyDescent="0.35">
      <c r="A26" s="6" t="s">
        <v>23</v>
      </c>
      <c r="B26" s="24">
        <f>SUM(IF(B13="n",0,IF(B13="p",0.67,IF(B13="c",1))),IF(B14="n",0,IF(B14="p",0.67,IF(B14="c",1))),IF(B15="n",0,IF(B15="p",0.67,IF(B15="c",1))),IF(B16="n",0,IF(B16="p",0.67,IF(B16="c",1))),IF(B17="n",0,IF(B17="p",0.67,IF(B17="c",1))),IF(B18="n",0,IF(B18="p",0.67,IF(B18="c",1))),IF(B19="n",0,IF(B19="p",0.67,IF(B19="c",1))),IF(B20="n",0,IF(B20="p",0.67,IF(B20="c",1))),IF(B21="n",0,IF(B21="p",0.67,IF(B21="c",1))),IF(B22="n",0,IF(B22="p",0.67,IF(B22="c",1))))/10</f>
        <v>0</v>
      </c>
      <c r="C26" s="25"/>
    </row>
  </sheetData>
  <sheetProtection algorithmName="SHA-512" hashValue="1qjZeBO2P1Yk/QYozSuvNdC9kRJrBOxevNzSWRUnbN1ks641J6xm4SVuvLmoFaqwPrb8HpWJ7bvrts92uvYZRw==" saltValue="YlXx9hnjoB1LioRxWQxSYg==" spinCount="100000" sheet="1" objects="1" scenarios="1"/>
  <mergeCells count="3">
    <mergeCell ref="A1:D1"/>
    <mergeCell ref="A2:D2"/>
    <mergeCell ref="A12:D12"/>
  </mergeCells>
  <conditionalFormatting sqref="B11">
    <cfRule type="cellIs" dxfId="220" priority="16" operator="lessThan">
      <formula>0.8</formula>
    </cfRule>
    <cfRule type="cellIs" dxfId="219" priority="17" operator="between">
      <formula>0.8</formula>
      <formula>0.99</formula>
    </cfRule>
    <cfRule type="cellIs" dxfId="218" priority="18" operator="equal">
      <formula>1</formula>
    </cfRule>
  </conditionalFormatting>
  <conditionalFormatting sqref="B26">
    <cfRule type="cellIs" dxfId="217" priority="13" operator="lessThan">
      <formula>0.8</formula>
    </cfRule>
    <cfRule type="cellIs" dxfId="216" priority="14" operator="between">
      <formula>0.8</formula>
      <formula>0.99</formula>
    </cfRule>
    <cfRule type="cellIs" dxfId="215" priority="15" operator="equal">
      <formula>1</formula>
    </cfRule>
  </conditionalFormatting>
  <conditionalFormatting sqref="B13:B20">
    <cfRule type="cellIs" dxfId="214" priority="9" operator="equal">
      <formula>"N"</formula>
    </cfRule>
  </conditionalFormatting>
  <conditionalFormatting sqref="B13:B20">
    <cfRule type="cellIs" dxfId="213" priority="7" operator="equal">
      <formula>"P"</formula>
    </cfRule>
    <cfRule type="cellIs" dxfId="212" priority="8" operator="equal">
      <formula>"C"</formula>
    </cfRule>
  </conditionalFormatting>
  <conditionalFormatting sqref="B21">
    <cfRule type="cellIs" dxfId="211" priority="6" operator="equal">
      <formula>"N"</formula>
    </cfRule>
  </conditionalFormatting>
  <conditionalFormatting sqref="B21">
    <cfRule type="cellIs" dxfId="210" priority="4" operator="equal">
      <formula>"P"</formula>
    </cfRule>
    <cfRule type="cellIs" dxfId="209" priority="5" operator="equal">
      <formula>"C"</formula>
    </cfRule>
  </conditionalFormatting>
  <conditionalFormatting sqref="B22">
    <cfRule type="cellIs" dxfId="208" priority="3" operator="equal">
      <formula>"N"</formula>
    </cfRule>
  </conditionalFormatting>
  <conditionalFormatting sqref="B22">
    <cfRule type="cellIs" dxfId="207" priority="1" operator="equal">
      <formula>"P"</formula>
    </cfRule>
    <cfRule type="cellIs" dxfId="206" priority="2" operator="equal">
      <formula>"C"</formula>
    </cfRule>
  </conditionalFormatting>
  <dataValidations count="1">
    <dataValidation type="list" allowBlank="1" showInputMessage="1" showErrorMessage="1" error="Please enter N, C, or P." sqref="B13:B22">
      <formula1>"N,P,C"</formula1>
    </dataValidation>
  </dataValidations>
  <pageMargins left="0.7" right="0.7" top="0.75" bottom="0.75" header="0.3" footer="0.3"/>
  <pageSetup orientation="landscape" r:id="rId1"/>
  <headerFooter>
    <oddFooter>&amp;CPage &amp;P
St. 10 - Case Planning</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view="pageLayout" topLeftCell="A7" zoomScaleNormal="100" workbookViewId="0">
      <selection activeCell="B40" sqref="B40"/>
    </sheetView>
  </sheetViews>
  <sheetFormatPr defaultRowHeight="14.5" x14ac:dyDescent="0.35"/>
  <cols>
    <col min="1" max="1" width="60.1796875" customWidth="1"/>
    <col min="2" max="3" width="7.26953125" customWidth="1"/>
    <col min="4" max="4" width="47.26953125" customWidth="1"/>
  </cols>
  <sheetData>
    <row r="1" spans="1:4" ht="21" x14ac:dyDescent="0.5">
      <c r="A1" s="40" t="s">
        <v>19</v>
      </c>
      <c r="B1" s="40"/>
      <c r="C1" s="40"/>
      <c r="D1" s="40"/>
    </row>
    <row r="2" spans="1:4" ht="15.5" x14ac:dyDescent="0.35">
      <c r="A2" s="41" t="s">
        <v>239</v>
      </c>
      <c r="B2" s="41"/>
      <c r="C2" s="41"/>
      <c r="D2" s="41"/>
    </row>
    <row r="4" spans="1:4" ht="15" thickBot="1" x14ac:dyDescent="0.4"/>
    <row r="5" spans="1:4" ht="15" thickBot="1" x14ac:dyDescent="0.4">
      <c r="C5" s="3" t="s">
        <v>15</v>
      </c>
      <c r="D5" s="1" t="s">
        <v>20</v>
      </c>
    </row>
    <row r="6" spans="1:4" ht="15" thickBot="1" x14ac:dyDescent="0.4">
      <c r="C6" s="4" t="s">
        <v>16</v>
      </c>
      <c r="D6" s="1" t="s">
        <v>21</v>
      </c>
    </row>
    <row r="7" spans="1:4" ht="15" thickBot="1" x14ac:dyDescent="0.4">
      <c r="C7" s="5" t="s">
        <v>17</v>
      </c>
      <c r="D7" s="1" t="s">
        <v>22</v>
      </c>
    </row>
    <row r="11" spans="1:4" ht="19" thickBot="1" x14ac:dyDescent="0.5">
      <c r="B11" s="7">
        <f>B60</f>
        <v>0</v>
      </c>
      <c r="C11" s="8"/>
      <c r="D11" s="2" t="s">
        <v>18</v>
      </c>
    </row>
    <row r="12" spans="1:4" ht="19" thickBot="1" x14ac:dyDescent="0.4">
      <c r="A12" s="42" t="s">
        <v>240</v>
      </c>
      <c r="B12" s="43"/>
      <c r="C12" s="43"/>
      <c r="D12" s="44"/>
    </row>
    <row r="13" spans="1:4" ht="31.5" thickBot="1" x14ac:dyDescent="0.4">
      <c r="A13" s="10" t="s">
        <v>241</v>
      </c>
      <c r="B13" s="37" t="s">
        <v>15</v>
      </c>
      <c r="C13" s="22"/>
      <c r="D13" s="22"/>
    </row>
    <row r="14" spans="1:4" ht="31.5" thickBot="1" x14ac:dyDescent="0.4">
      <c r="A14" s="10" t="s">
        <v>242</v>
      </c>
      <c r="B14" s="37" t="s">
        <v>15</v>
      </c>
      <c r="C14" s="22"/>
      <c r="D14" s="22"/>
    </row>
    <row r="15" spans="1:4" ht="19" thickBot="1" x14ac:dyDescent="0.4">
      <c r="A15" s="10" t="s">
        <v>243</v>
      </c>
      <c r="B15" s="37" t="s">
        <v>15</v>
      </c>
      <c r="C15" s="22"/>
      <c r="D15" s="22"/>
    </row>
    <row r="16" spans="1:4" ht="47" thickBot="1" x14ac:dyDescent="0.4">
      <c r="A16" s="10" t="s">
        <v>244</v>
      </c>
      <c r="B16" s="37" t="s">
        <v>15</v>
      </c>
      <c r="C16" s="22"/>
      <c r="D16" s="22"/>
    </row>
    <row r="17" spans="1:4" ht="62.5" thickBot="1" x14ac:dyDescent="0.4">
      <c r="A17" s="10" t="s">
        <v>245</v>
      </c>
      <c r="B17" s="37" t="s">
        <v>15</v>
      </c>
      <c r="C17" s="22"/>
      <c r="D17" s="22"/>
    </row>
    <row r="18" spans="1:4" ht="19" thickBot="1" x14ac:dyDescent="0.4">
      <c r="A18" s="10" t="s">
        <v>246</v>
      </c>
      <c r="B18" s="37" t="s">
        <v>15</v>
      </c>
      <c r="C18" s="22"/>
      <c r="D18" s="22"/>
    </row>
    <row r="19" spans="1:4" ht="19" thickBot="1" x14ac:dyDescent="0.4">
      <c r="A19" s="10" t="s">
        <v>247</v>
      </c>
      <c r="B19" s="37" t="s">
        <v>15</v>
      </c>
      <c r="C19" s="22"/>
      <c r="D19" s="22"/>
    </row>
    <row r="20" spans="1:4" ht="19" thickBot="1" x14ac:dyDescent="0.4">
      <c r="A20" s="10" t="s">
        <v>248</v>
      </c>
      <c r="B20" s="37" t="s">
        <v>15</v>
      </c>
      <c r="C20" s="22"/>
      <c r="D20" s="22"/>
    </row>
    <row r="21" spans="1:4" ht="19" thickBot="1" x14ac:dyDescent="0.4">
      <c r="A21" s="10" t="s">
        <v>249</v>
      </c>
      <c r="B21" s="37" t="s">
        <v>15</v>
      </c>
      <c r="C21" s="22"/>
      <c r="D21" s="22"/>
    </row>
    <row r="22" spans="1:4" ht="19" thickBot="1" x14ac:dyDescent="0.4">
      <c r="A22" s="10" t="s">
        <v>250</v>
      </c>
      <c r="B22" s="37" t="s">
        <v>15</v>
      </c>
      <c r="C22" s="22"/>
      <c r="D22" s="22"/>
    </row>
    <row r="23" spans="1:4" ht="19" thickBot="1" x14ac:dyDescent="0.4">
      <c r="A23" s="10" t="s">
        <v>251</v>
      </c>
      <c r="B23" s="37" t="s">
        <v>15</v>
      </c>
      <c r="C23" s="22"/>
      <c r="D23" s="22"/>
    </row>
    <row r="24" spans="1:4" ht="19" thickBot="1" x14ac:dyDescent="0.4">
      <c r="A24" s="42" t="s">
        <v>252</v>
      </c>
      <c r="B24" s="43"/>
      <c r="C24" s="43"/>
      <c r="D24" s="44"/>
    </row>
    <row r="25" spans="1:4" ht="31.5" thickBot="1" x14ac:dyDescent="0.4">
      <c r="A25" s="10" t="s">
        <v>253</v>
      </c>
      <c r="B25" s="37" t="s">
        <v>15</v>
      </c>
      <c r="C25" s="22"/>
      <c r="D25" s="22"/>
    </row>
    <row r="26" spans="1:4" ht="19" thickBot="1" x14ac:dyDescent="0.4">
      <c r="A26" s="10" t="s">
        <v>254</v>
      </c>
      <c r="B26" s="37" t="s">
        <v>15</v>
      </c>
      <c r="C26" s="22"/>
      <c r="D26" s="22"/>
    </row>
    <row r="27" spans="1:4" ht="19" thickBot="1" x14ac:dyDescent="0.4">
      <c r="A27" s="42" t="s">
        <v>255</v>
      </c>
      <c r="B27" s="43"/>
      <c r="C27" s="43"/>
      <c r="D27" s="44"/>
    </row>
    <row r="28" spans="1:4" ht="31.5" thickBot="1" x14ac:dyDescent="0.4">
      <c r="A28" s="10" t="s">
        <v>256</v>
      </c>
      <c r="B28" s="37" t="s">
        <v>15</v>
      </c>
      <c r="C28" s="22"/>
      <c r="D28" s="22"/>
    </row>
    <row r="29" spans="1:4" ht="31.5" thickBot="1" x14ac:dyDescent="0.4">
      <c r="A29" s="10" t="s">
        <v>257</v>
      </c>
      <c r="B29" s="37" t="s">
        <v>15</v>
      </c>
      <c r="C29" s="22"/>
      <c r="D29" s="22"/>
    </row>
    <row r="30" spans="1:4" ht="31.5" thickBot="1" x14ac:dyDescent="0.4">
      <c r="A30" s="10" t="s">
        <v>258</v>
      </c>
      <c r="B30" s="37" t="s">
        <v>15</v>
      </c>
      <c r="C30" s="22"/>
      <c r="D30" s="22"/>
    </row>
    <row r="31" spans="1:4" ht="31.5" thickBot="1" x14ac:dyDescent="0.4">
      <c r="A31" s="10" t="s">
        <v>259</v>
      </c>
      <c r="B31" s="37" t="s">
        <v>15</v>
      </c>
      <c r="C31" s="22"/>
      <c r="D31" s="22"/>
    </row>
    <row r="32" spans="1:4" ht="31.5" thickBot="1" x14ac:dyDescent="0.4">
      <c r="A32" s="10" t="s">
        <v>260</v>
      </c>
      <c r="B32" s="37" t="s">
        <v>15</v>
      </c>
      <c r="C32" s="22"/>
      <c r="D32" s="22"/>
    </row>
    <row r="33" spans="1:4" ht="31.5" thickBot="1" x14ac:dyDescent="0.4">
      <c r="A33" s="10" t="s">
        <v>261</v>
      </c>
      <c r="B33" s="37" t="s">
        <v>15</v>
      </c>
      <c r="C33" s="22"/>
      <c r="D33" s="22"/>
    </row>
    <row r="34" spans="1:4" ht="31.5" thickBot="1" x14ac:dyDescent="0.4">
      <c r="A34" s="10" t="s">
        <v>262</v>
      </c>
      <c r="B34" s="37" t="s">
        <v>15</v>
      </c>
      <c r="C34" s="22"/>
      <c r="D34" s="22"/>
    </row>
    <row r="35" spans="1:4" ht="31.5" thickBot="1" x14ac:dyDescent="0.4">
      <c r="A35" s="10" t="s">
        <v>263</v>
      </c>
      <c r="B35" s="37" t="s">
        <v>15</v>
      </c>
      <c r="C35" s="22"/>
      <c r="D35" s="22"/>
    </row>
    <row r="36" spans="1:4" ht="19" thickBot="1" x14ac:dyDescent="0.4">
      <c r="A36" s="10" t="s">
        <v>264</v>
      </c>
      <c r="B36" s="37" t="s">
        <v>15</v>
      </c>
      <c r="C36" s="22"/>
      <c r="D36" s="22"/>
    </row>
    <row r="37" spans="1:4" ht="31.5" thickBot="1" x14ac:dyDescent="0.4">
      <c r="A37" s="10" t="s">
        <v>265</v>
      </c>
      <c r="B37" s="37" t="s">
        <v>15</v>
      </c>
      <c r="C37" s="22"/>
      <c r="D37" s="22"/>
    </row>
    <row r="38" spans="1:4" ht="47" thickBot="1" x14ac:dyDescent="0.4">
      <c r="A38" s="10" t="s">
        <v>266</v>
      </c>
      <c r="B38" s="37" t="s">
        <v>15</v>
      </c>
      <c r="C38" s="22"/>
      <c r="D38" s="22"/>
    </row>
    <row r="39" spans="1:4" ht="31.5" thickBot="1" x14ac:dyDescent="0.4">
      <c r="A39" s="10" t="s">
        <v>267</v>
      </c>
      <c r="B39" s="37" t="s">
        <v>15</v>
      </c>
      <c r="C39" s="22"/>
      <c r="D39" s="22"/>
    </row>
    <row r="40" spans="1:4" ht="47" thickBot="1" x14ac:dyDescent="0.4">
      <c r="A40" s="10" t="s">
        <v>268</v>
      </c>
      <c r="B40" s="35">
        <f>SUM(IF(B41="n",0,IF(B41="p",0.67,IF(B41="c",1))),IF(B42="n",0,IF(B42="p",0.67,IF(B42="c",1))),IF(B43="n",0,IF(B43="p",0.67,IF(B43="c",1))))/3</f>
        <v>0</v>
      </c>
      <c r="C40" s="34"/>
      <c r="D40" s="34"/>
    </row>
    <row r="41" spans="1:4" ht="31.5" thickBot="1" x14ac:dyDescent="0.4">
      <c r="A41" s="17" t="s">
        <v>269</v>
      </c>
      <c r="B41" s="37" t="s">
        <v>15</v>
      </c>
      <c r="C41" s="22"/>
      <c r="D41" s="22"/>
    </row>
    <row r="42" spans="1:4" ht="31.5" thickBot="1" x14ac:dyDescent="0.4">
      <c r="A42" s="17" t="s">
        <v>270</v>
      </c>
      <c r="B42" s="37" t="s">
        <v>15</v>
      </c>
      <c r="C42" s="22"/>
      <c r="D42" s="22"/>
    </row>
    <row r="43" spans="1:4" ht="31.5" thickBot="1" x14ac:dyDescent="0.4">
      <c r="A43" s="18" t="s">
        <v>271</v>
      </c>
      <c r="B43" s="37" t="s">
        <v>15</v>
      </c>
      <c r="C43" s="22"/>
      <c r="D43" s="22"/>
    </row>
    <row r="44" spans="1:4" ht="19" thickBot="1" x14ac:dyDescent="0.4">
      <c r="A44" s="42" t="s">
        <v>272</v>
      </c>
      <c r="B44" s="43"/>
      <c r="C44" s="43"/>
      <c r="D44" s="44"/>
    </row>
    <row r="45" spans="1:4" ht="31.5" thickBot="1" x14ac:dyDescent="0.4">
      <c r="A45" s="10" t="s">
        <v>273</v>
      </c>
      <c r="B45" s="37" t="s">
        <v>15</v>
      </c>
      <c r="C45" s="22"/>
      <c r="D45" s="22"/>
    </row>
    <row r="46" spans="1:4" ht="19" thickBot="1" x14ac:dyDescent="0.4">
      <c r="A46" s="10" t="s">
        <v>274</v>
      </c>
      <c r="B46" s="37" t="s">
        <v>15</v>
      </c>
      <c r="C46" s="22"/>
      <c r="D46" s="22"/>
    </row>
    <row r="47" spans="1:4" ht="31.5" thickBot="1" x14ac:dyDescent="0.4">
      <c r="A47" s="10" t="s">
        <v>275</v>
      </c>
      <c r="B47" s="37" t="s">
        <v>15</v>
      </c>
      <c r="C47" s="22"/>
      <c r="D47" s="22"/>
    </row>
    <row r="48" spans="1:4" ht="31.5" thickBot="1" x14ac:dyDescent="0.4">
      <c r="A48" s="10" t="s">
        <v>276</v>
      </c>
      <c r="B48" s="37" t="s">
        <v>15</v>
      </c>
      <c r="C48" s="22"/>
      <c r="D48" s="22"/>
    </row>
    <row r="49" spans="1:4" ht="19" thickBot="1" x14ac:dyDescent="0.4">
      <c r="A49" s="42" t="s">
        <v>277</v>
      </c>
      <c r="B49" s="43"/>
      <c r="C49" s="43"/>
      <c r="D49" s="44"/>
    </row>
    <row r="50" spans="1:4" ht="31.5" thickBot="1" x14ac:dyDescent="0.4">
      <c r="A50" s="10" t="s">
        <v>278</v>
      </c>
      <c r="B50" s="37" t="s">
        <v>15</v>
      </c>
      <c r="C50" s="22"/>
      <c r="D50" s="22"/>
    </row>
    <row r="51" spans="1:4" ht="31.5" thickBot="1" x14ac:dyDescent="0.4">
      <c r="A51" s="10" t="s">
        <v>279</v>
      </c>
      <c r="B51" s="37" t="s">
        <v>15</v>
      </c>
      <c r="C51" s="22"/>
      <c r="D51" s="22"/>
    </row>
    <row r="52" spans="1:4" ht="19" thickBot="1" x14ac:dyDescent="0.4">
      <c r="A52" s="42" t="s">
        <v>280</v>
      </c>
      <c r="B52" s="43"/>
      <c r="C52" s="43"/>
      <c r="D52" s="44"/>
    </row>
    <row r="53" spans="1:4" ht="31.5" thickBot="1" x14ac:dyDescent="0.4">
      <c r="A53" s="10" t="s">
        <v>281</v>
      </c>
      <c r="B53" s="37" t="s">
        <v>15</v>
      </c>
      <c r="C53" s="22"/>
      <c r="D53" s="22"/>
    </row>
    <row r="54" spans="1:4" ht="19" thickBot="1" x14ac:dyDescent="0.4">
      <c r="A54" s="10" t="s">
        <v>282</v>
      </c>
      <c r="B54" s="37" t="s">
        <v>15</v>
      </c>
      <c r="C54" s="22"/>
      <c r="D54" s="22"/>
    </row>
    <row r="55" spans="1:4" ht="31.5" thickBot="1" x14ac:dyDescent="0.4">
      <c r="A55" s="10" t="s">
        <v>283</v>
      </c>
      <c r="B55" s="37" t="s">
        <v>15</v>
      </c>
      <c r="C55" s="22"/>
      <c r="D55" s="22"/>
    </row>
    <row r="56" spans="1:4" ht="31.5" thickBot="1" x14ac:dyDescent="0.4">
      <c r="A56" s="10" t="s">
        <v>284</v>
      </c>
      <c r="B56" s="37" t="s">
        <v>15</v>
      </c>
      <c r="C56" s="22"/>
      <c r="D56" s="22"/>
    </row>
    <row r="60" spans="1:4" x14ac:dyDescent="0.35">
      <c r="A60" s="6" t="s">
        <v>23</v>
      </c>
      <c r="B60" s="24">
        <f>SUM(IF(B13="n",0,IF(B13="p",0.67,IF(B13="c",1))),IF(B14="n",0,IF(B14="p",0.67,IF(B14="c",1))),IF(B15="n",0,IF(B15="p",0.67,IF(B15="c",1))),IF(B16="n",0,IF(B16="p",0.67,IF(B16="c",1))),IF(B17="n",0,IF(B17="p",0.67,IF(B17="c",1))),IF(B18="n",0,IF(B18="p",0.67,IF(B18="c",1))),IF(B19="n",0,IF(B19="p",0.67,IF(B19="c",1))),IF(B20="n",0,IF(B20="p",0.67,IF(B20="c",1))),IF(B21="n",0,IF(B21="p",0.67,IF(B21="c",1))),IF(B22="n",0,IF(B22="p",0.67,IF(B22="c",1))),IF(B23="n",0,IF(B23="p",0.67,IF(B23="c",1))),IF(B25="n",0,IF(B25="p",0.67,IF(B25="c",1))),IF(B26="n",0,IF(B26="p",0.67,IF(B26="c",1))),IF(B28="n",0,IF(B28="p",0.67,IF(B28="c",1))),IF(B29="n",0,IF(B29="p",0.67,IF(B29="c",1))),IF(B30="n",0,IF(B30="p",0.67,IF(B30="c",1))),IF(B31="n",0,IF(B31="p",0.67,IF(B31="c",1))),IF(B32="n",0,IF(B32="p",0.67,IF(B32="c",1))),IF(B33="n",0,IF(B33="p",0.67,IF(B33="c",1))),IF(B34="n",0,IF(B34="p",0.67,IF(B34="c",1))),IF(B35="n",0,IF(B35="p",0.67,IF(B35="c",1))),IF(B36="n",0,IF(B36="p",0.67,IF(B36="c",1))),IF(B37="n",0,IF(B37="p",0.67,IF(B37="c",1))),IF(B38="n",0,IF(B38="p",0.67,IF(B38="c",1))),IF(B39="n",0,IF(B39="p",0.67,IF(B39="c",1))),IF(B45="n",0,IF(B45="p",0.67,IF(B45="c",1))),IF(B46="n",0,IF(B46="p",0.67,IF(B46="c",1))),IF(B47="n",0,IF(B47="p",0.67,IF(B47="c",1))),IF(B48="n",0,IF(B48="p",0.67,IF(B48="c",1))),IF(B50="n",0,IF(B50="p",0.67,IF(B50="c",1))),IF(B51="n",0,IF(B51="p",0.67,IF(B51="c",1))),IF(B53="n",0,IF(B53="p",0.67,IF(B53="c",1))),IF(B54="n",0,IF(B54="p",0.67,IF(B54="c",1))),IF(B55="n",0,IF(B55="p",0.67,IF(B55="c",1))),IF(B56="n",0,IF(B56="p",0.67,IF(B56="c",1))),B40)/36</f>
        <v>0</v>
      </c>
      <c r="C60" s="25"/>
    </row>
  </sheetData>
  <sheetProtection algorithmName="SHA-512" hashValue="PRy4I6pHkVrMlJPjyrb+D6a6xlqi5TCxmO2/Fj+eR5/ikKxGfv+Loqz9Fpk65ecAhJAdG+l7Z7goRbF4U9nFcA==" saltValue="39PlgmxGSAxVUIqUjwjk3Q==" spinCount="100000" sheet="1" objects="1" scenarios="1"/>
  <mergeCells count="8">
    <mergeCell ref="A49:D49"/>
    <mergeCell ref="A52:D52"/>
    <mergeCell ref="A1:D1"/>
    <mergeCell ref="A2:D2"/>
    <mergeCell ref="A12:D12"/>
    <mergeCell ref="A24:D24"/>
    <mergeCell ref="A27:D27"/>
    <mergeCell ref="A44:D44"/>
  </mergeCells>
  <conditionalFormatting sqref="B11">
    <cfRule type="cellIs" dxfId="205" priority="43" operator="lessThan">
      <formula>0.8</formula>
    </cfRule>
    <cfRule type="cellIs" dxfId="204" priority="44" operator="between">
      <formula>0.8</formula>
      <formula>0.99</formula>
    </cfRule>
    <cfRule type="cellIs" dxfId="203" priority="45" operator="equal">
      <formula>1</formula>
    </cfRule>
  </conditionalFormatting>
  <conditionalFormatting sqref="B60">
    <cfRule type="cellIs" dxfId="202" priority="40" operator="lessThan">
      <formula>0.8</formula>
    </cfRule>
    <cfRule type="cellIs" dxfId="201" priority="41" operator="between">
      <formula>0.8</formula>
      <formula>0.99</formula>
    </cfRule>
    <cfRule type="cellIs" dxfId="200" priority="42" operator="equal">
      <formula>1</formula>
    </cfRule>
  </conditionalFormatting>
  <conditionalFormatting sqref="C53:D53 B52:D52 C50:D51 B49:D49 C45:D48 B44:D44 C39:D43">
    <cfRule type="cellIs" dxfId="199" priority="39" operator="equal">
      <formula>"n"</formula>
    </cfRule>
  </conditionalFormatting>
  <conditionalFormatting sqref="B57:L538 C53:L56 B52:L52 C50:L51 B49:L49 C45:L48 B44:L44 C39:L43">
    <cfRule type="cellIs" dxfId="198" priority="37" operator="equal">
      <formula>"c"</formula>
    </cfRule>
  </conditionalFormatting>
  <conditionalFormatting sqref="B40">
    <cfRule type="cellIs" dxfId="197" priority="30" operator="equal">
      <formula>1</formula>
    </cfRule>
    <cfRule type="cellIs" dxfId="196" priority="29" operator="between">
      <formula>0.8</formula>
      <formula>0.99</formula>
    </cfRule>
    <cfRule type="cellIs" dxfId="195" priority="28" operator="lessThan">
      <formula>0.8</formula>
    </cfRule>
  </conditionalFormatting>
  <conditionalFormatting sqref="B13:B20">
    <cfRule type="cellIs" dxfId="194" priority="27" operator="equal">
      <formula>"N"</formula>
    </cfRule>
  </conditionalFormatting>
  <conditionalFormatting sqref="B13:B20">
    <cfRule type="cellIs" dxfId="193" priority="25" operator="equal">
      <formula>"P"</formula>
    </cfRule>
    <cfRule type="cellIs" dxfId="192" priority="26" operator="equal">
      <formula>"C"</formula>
    </cfRule>
  </conditionalFormatting>
  <conditionalFormatting sqref="B21:B23">
    <cfRule type="cellIs" dxfId="191" priority="24" operator="equal">
      <formula>"N"</formula>
    </cfRule>
  </conditionalFormatting>
  <conditionalFormatting sqref="B21:B23">
    <cfRule type="cellIs" dxfId="190" priority="22" operator="equal">
      <formula>"P"</formula>
    </cfRule>
    <cfRule type="cellIs" dxfId="189" priority="23" operator="equal">
      <formula>"C"</formula>
    </cfRule>
  </conditionalFormatting>
  <conditionalFormatting sqref="B25:B26">
    <cfRule type="cellIs" dxfId="188" priority="21" operator="equal">
      <formula>"N"</formula>
    </cfRule>
  </conditionalFormatting>
  <conditionalFormatting sqref="B25:B26">
    <cfRule type="cellIs" dxfId="187" priority="19" operator="equal">
      <formula>"P"</formula>
    </cfRule>
    <cfRule type="cellIs" dxfId="186" priority="20" operator="equal">
      <formula>"C"</formula>
    </cfRule>
  </conditionalFormatting>
  <conditionalFormatting sqref="B28:B35">
    <cfRule type="cellIs" dxfId="185" priority="18" operator="equal">
      <formula>"N"</formula>
    </cfRule>
  </conditionalFormatting>
  <conditionalFormatting sqref="B28:B35">
    <cfRule type="cellIs" dxfId="184" priority="16" operator="equal">
      <formula>"P"</formula>
    </cfRule>
    <cfRule type="cellIs" dxfId="183" priority="17" operator="equal">
      <formula>"C"</formula>
    </cfRule>
  </conditionalFormatting>
  <conditionalFormatting sqref="B36:B39">
    <cfRule type="cellIs" dxfId="182" priority="15" operator="equal">
      <formula>"N"</formula>
    </cfRule>
  </conditionalFormatting>
  <conditionalFormatting sqref="B36:B39">
    <cfRule type="cellIs" dxfId="181" priority="13" operator="equal">
      <formula>"P"</formula>
    </cfRule>
    <cfRule type="cellIs" dxfId="180" priority="14" operator="equal">
      <formula>"C"</formula>
    </cfRule>
  </conditionalFormatting>
  <conditionalFormatting sqref="B41:B43">
    <cfRule type="cellIs" dxfId="179" priority="12" operator="equal">
      <formula>"N"</formula>
    </cfRule>
  </conditionalFormatting>
  <conditionalFormatting sqref="B41:B43">
    <cfRule type="cellIs" dxfId="178" priority="10" operator="equal">
      <formula>"P"</formula>
    </cfRule>
    <cfRule type="cellIs" dxfId="177" priority="11" operator="equal">
      <formula>"C"</formula>
    </cfRule>
  </conditionalFormatting>
  <conditionalFormatting sqref="B45:B48">
    <cfRule type="cellIs" dxfId="176" priority="9" operator="equal">
      <formula>"N"</formula>
    </cfRule>
  </conditionalFormatting>
  <conditionalFormatting sqref="B45:B48">
    <cfRule type="cellIs" dxfId="175" priority="7" operator="equal">
      <formula>"P"</formula>
    </cfRule>
    <cfRule type="cellIs" dxfId="174" priority="8" operator="equal">
      <formula>"C"</formula>
    </cfRule>
  </conditionalFormatting>
  <conditionalFormatting sqref="B50:B51">
    <cfRule type="cellIs" dxfId="173" priority="6" operator="equal">
      <formula>"N"</formula>
    </cfRule>
  </conditionalFormatting>
  <conditionalFormatting sqref="B50:B51">
    <cfRule type="cellIs" dxfId="172" priority="4" operator="equal">
      <formula>"P"</formula>
    </cfRule>
    <cfRule type="cellIs" dxfId="171" priority="5" operator="equal">
      <formula>"C"</formula>
    </cfRule>
  </conditionalFormatting>
  <conditionalFormatting sqref="B53:B56">
    <cfRule type="cellIs" dxfId="170" priority="3" operator="equal">
      <formula>"N"</formula>
    </cfRule>
  </conditionalFormatting>
  <conditionalFormatting sqref="B53:B56">
    <cfRule type="cellIs" dxfId="169" priority="1" operator="equal">
      <formula>"P"</formula>
    </cfRule>
    <cfRule type="cellIs" dxfId="168" priority="2" operator="equal">
      <formula>"C"</formula>
    </cfRule>
  </conditionalFormatting>
  <dataValidations count="1">
    <dataValidation type="list" allowBlank="1" showInputMessage="1" showErrorMessage="1" error="Please enter N, C, or P." sqref="B13:B23 B25:B26 B28:B39 B41:B43 B45:B48 B50:B51 B53:B56">
      <formula1>"N,P,C"</formula1>
    </dataValidation>
  </dataValidations>
  <pageMargins left="0.7" right="0.7" top="0.75" bottom="0.75" header="0.3" footer="0.3"/>
  <pageSetup orientation="landscape" r:id="rId1"/>
  <headerFooter>
    <oddFooter>&amp;CPage &amp;P
St. 11 - Treatment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view="pageLayout" topLeftCell="A39" zoomScaleNormal="100" workbookViewId="0">
      <selection activeCell="B47" sqref="B47"/>
    </sheetView>
  </sheetViews>
  <sheetFormatPr defaultRowHeight="14.5" x14ac:dyDescent="0.35"/>
  <cols>
    <col min="1" max="1" width="60.1796875" customWidth="1"/>
    <col min="2" max="3" width="7.26953125" customWidth="1"/>
    <col min="4" max="4" width="47.26953125" customWidth="1"/>
  </cols>
  <sheetData>
    <row r="1" spans="1:4" ht="21" x14ac:dyDescent="0.5">
      <c r="A1" s="40" t="s">
        <v>19</v>
      </c>
      <c r="B1" s="40"/>
      <c r="C1" s="40"/>
      <c r="D1" s="40"/>
    </row>
    <row r="2" spans="1:4" ht="15.5" x14ac:dyDescent="0.35">
      <c r="A2" s="41" t="s">
        <v>290</v>
      </c>
      <c r="B2" s="41"/>
      <c r="C2" s="41"/>
      <c r="D2" s="41"/>
    </row>
    <row r="4" spans="1:4" ht="15" thickBot="1" x14ac:dyDescent="0.4"/>
    <row r="5" spans="1:4" ht="15" thickBot="1" x14ac:dyDescent="0.4">
      <c r="C5" s="3" t="s">
        <v>15</v>
      </c>
      <c r="D5" s="1" t="s">
        <v>20</v>
      </c>
    </row>
    <row r="6" spans="1:4" ht="15" thickBot="1" x14ac:dyDescent="0.4">
      <c r="C6" s="4" t="s">
        <v>16</v>
      </c>
      <c r="D6" s="1" t="s">
        <v>21</v>
      </c>
    </row>
    <row r="7" spans="1:4" ht="15" thickBot="1" x14ac:dyDescent="0.4">
      <c r="C7" s="5" t="s">
        <v>17</v>
      </c>
      <c r="D7" s="1" t="s">
        <v>22</v>
      </c>
    </row>
    <row r="11" spans="1:4" ht="19" thickBot="1" x14ac:dyDescent="0.5">
      <c r="B11" s="7">
        <f>B47</f>
        <v>0</v>
      </c>
      <c r="C11" s="8"/>
      <c r="D11" s="2" t="s">
        <v>18</v>
      </c>
    </row>
    <row r="12" spans="1:4" ht="19" thickBot="1" x14ac:dyDescent="0.4">
      <c r="A12" s="42" t="s">
        <v>291</v>
      </c>
      <c r="B12" s="43"/>
      <c r="C12" s="43"/>
      <c r="D12" s="44"/>
    </row>
    <row r="13" spans="1:4" ht="31.5" thickBot="1" x14ac:dyDescent="0.4">
      <c r="A13" s="10" t="s">
        <v>292</v>
      </c>
      <c r="B13" s="37" t="s">
        <v>15</v>
      </c>
      <c r="C13" s="22"/>
      <c r="D13" s="22"/>
    </row>
    <row r="14" spans="1:4" ht="31.5" thickBot="1" x14ac:dyDescent="0.4">
      <c r="A14" s="10" t="s">
        <v>293</v>
      </c>
      <c r="B14" s="37" t="s">
        <v>15</v>
      </c>
      <c r="C14" s="22"/>
      <c r="D14" s="22"/>
    </row>
    <row r="15" spans="1:4" ht="19" thickBot="1" x14ac:dyDescent="0.4">
      <c r="A15" s="42" t="s">
        <v>294</v>
      </c>
      <c r="B15" s="43"/>
      <c r="C15" s="43"/>
      <c r="D15" s="44"/>
    </row>
    <row r="16" spans="1:4" ht="31.5" thickBot="1" x14ac:dyDescent="0.4">
      <c r="A16" s="10" t="s">
        <v>295</v>
      </c>
      <c r="B16" s="37" t="s">
        <v>15</v>
      </c>
      <c r="C16" s="22"/>
      <c r="D16" s="22"/>
    </row>
    <row r="17" spans="1:4" ht="19" thickBot="1" x14ac:dyDescent="0.4">
      <c r="A17" s="10" t="s">
        <v>296</v>
      </c>
      <c r="B17" s="37" t="s">
        <v>15</v>
      </c>
      <c r="C17" s="22"/>
      <c r="D17" s="22"/>
    </row>
    <row r="18" spans="1:4" ht="19" thickBot="1" x14ac:dyDescent="0.4">
      <c r="A18" s="10" t="s">
        <v>297</v>
      </c>
      <c r="B18" s="34">
        <f>SUM(IF(B19="n",0,IF(B19="p",0.67,IF(B19="c",1))),IF(B20="n",0,IF(B20="p",0.67,IF(B20="c",1))),IF(B21="n",0,IF(B21="p",0.67,IF(B21="c",1))),IF(B22="n",0,IF(B22="p",0.67,IF(B22="c",1))),IF(B23="n",0,IF(B23="p",0.67,IF(B23="c",1))),IF(B24="n",0,IF(B24="p",0.67,IF(B24="c",1))),IF(B25="n",0,IF(B25="p",0.67,IF(B25="c",1))),IF(B26="n",0,IF(B26="p",0.67,IF(B26="c",1))),IF(B27="n",0,IF(B27="p",0.67,IF(B27="c",1))),IF(B28="n",0,IF(B28="p",0.67,IF(B28="c",1))),IF(B29="n",0,IF(B29="p",0.67,IF(B29="c",1))),IF(B30="n",0,IF(B30="p",0.67,IF(B30="c",1))),IF(B31="n",0,IF(B31="p",0.67,IF(B31="c",1))))/13</f>
        <v>0</v>
      </c>
      <c r="C18" s="34"/>
      <c r="D18" s="34"/>
    </row>
    <row r="19" spans="1:4" ht="19" thickBot="1" x14ac:dyDescent="0.4">
      <c r="A19" s="14" t="s">
        <v>298</v>
      </c>
      <c r="B19" s="37" t="s">
        <v>15</v>
      </c>
      <c r="C19" s="22"/>
      <c r="D19" s="22"/>
    </row>
    <row r="20" spans="1:4" ht="19" thickBot="1" x14ac:dyDescent="0.4">
      <c r="A20" s="14" t="s">
        <v>299</v>
      </c>
      <c r="B20" s="37" t="s">
        <v>15</v>
      </c>
      <c r="C20" s="22"/>
      <c r="D20" s="22"/>
    </row>
    <row r="21" spans="1:4" ht="19" thickBot="1" x14ac:dyDescent="0.4">
      <c r="A21" s="14" t="s">
        <v>300</v>
      </c>
      <c r="B21" s="37" t="s">
        <v>15</v>
      </c>
      <c r="C21" s="22"/>
      <c r="D21" s="22"/>
    </row>
    <row r="22" spans="1:4" ht="19" thickBot="1" x14ac:dyDescent="0.4">
      <c r="A22" s="14" t="s">
        <v>301</v>
      </c>
      <c r="B22" s="37" t="s">
        <v>15</v>
      </c>
      <c r="C22" s="22"/>
      <c r="D22" s="22"/>
    </row>
    <row r="23" spans="1:4" ht="19" thickBot="1" x14ac:dyDescent="0.4">
      <c r="A23" s="14" t="s">
        <v>302</v>
      </c>
      <c r="B23" s="37" t="s">
        <v>15</v>
      </c>
      <c r="C23" s="22"/>
      <c r="D23" s="22"/>
    </row>
    <row r="24" spans="1:4" ht="19" thickBot="1" x14ac:dyDescent="0.4">
      <c r="A24" s="14" t="s">
        <v>303</v>
      </c>
      <c r="B24" s="37" t="s">
        <v>15</v>
      </c>
      <c r="C24" s="22"/>
      <c r="D24" s="22"/>
    </row>
    <row r="25" spans="1:4" ht="19" thickBot="1" x14ac:dyDescent="0.4">
      <c r="A25" s="14" t="s">
        <v>304</v>
      </c>
      <c r="B25" s="37" t="s">
        <v>15</v>
      </c>
      <c r="C25" s="22"/>
      <c r="D25" s="22"/>
    </row>
    <row r="26" spans="1:4" ht="19" thickBot="1" x14ac:dyDescent="0.4">
      <c r="A26" s="14" t="s">
        <v>305</v>
      </c>
      <c r="B26" s="37" t="s">
        <v>15</v>
      </c>
      <c r="C26" s="22"/>
      <c r="D26" s="22"/>
    </row>
    <row r="27" spans="1:4" ht="19" thickBot="1" x14ac:dyDescent="0.4">
      <c r="A27" s="14" t="s">
        <v>306</v>
      </c>
      <c r="B27" s="37" t="s">
        <v>15</v>
      </c>
      <c r="C27" s="22"/>
      <c r="D27" s="22"/>
    </row>
    <row r="28" spans="1:4" ht="19" thickBot="1" x14ac:dyDescent="0.4">
      <c r="A28" s="14" t="s">
        <v>307</v>
      </c>
      <c r="B28" s="37" t="s">
        <v>15</v>
      </c>
      <c r="C28" s="22"/>
      <c r="D28" s="22"/>
    </row>
    <row r="29" spans="1:4" ht="19" thickBot="1" x14ac:dyDescent="0.4">
      <c r="A29" s="14" t="s">
        <v>308</v>
      </c>
      <c r="B29" s="37" t="s">
        <v>15</v>
      </c>
      <c r="C29" s="22"/>
      <c r="D29" s="22"/>
    </row>
    <row r="30" spans="1:4" ht="19" thickBot="1" x14ac:dyDescent="0.4">
      <c r="A30" s="14" t="s">
        <v>309</v>
      </c>
      <c r="B30" s="37" t="s">
        <v>15</v>
      </c>
      <c r="C30" s="22"/>
      <c r="D30" s="22"/>
    </row>
    <row r="31" spans="1:4" ht="19" thickBot="1" x14ac:dyDescent="0.4">
      <c r="A31" s="15" t="s">
        <v>310</v>
      </c>
      <c r="B31" s="37" t="s">
        <v>15</v>
      </c>
      <c r="C31" s="22"/>
      <c r="D31" s="22"/>
    </row>
    <row r="32" spans="1:4" ht="31.5" thickBot="1" x14ac:dyDescent="0.4">
      <c r="A32" s="10" t="s">
        <v>311</v>
      </c>
      <c r="B32" s="37" t="s">
        <v>15</v>
      </c>
      <c r="C32" s="22"/>
      <c r="D32" s="22"/>
    </row>
    <row r="33" spans="1:4" ht="31.5" thickBot="1" x14ac:dyDescent="0.4">
      <c r="A33" s="10" t="s">
        <v>312</v>
      </c>
      <c r="B33" s="37" t="s">
        <v>15</v>
      </c>
      <c r="C33" s="22"/>
      <c r="D33" s="22"/>
    </row>
    <row r="34" spans="1:4" ht="31.5" thickBot="1" x14ac:dyDescent="0.4">
      <c r="A34" s="10" t="s">
        <v>313</v>
      </c>
      <c r="B34" s="37" t="s">
        <v>15</v>
      </c>
      <c r="C34" s="22"/>
      <c r="D34" s="22"/>
    </row>
    <row r="35" spans="1:4" ht="19" thickBot="1" x14ac:dyDescent="0.4">
      <c r="A35" s="42" t="s">
        <v>314</v>
      </c>
      <c r="B35" s="43"/>
      <c r="C35" s="43"/>
      <c r="D35" s="44"/>
    </row>
    <row r="36" spans="1:4" ht="31.5" thickBot="1" x14ac:dyDescent="0.4">
      <c r="A36" s="10" t="s">
        <v>315</v>
      </c>
      <c r="B36" s="37" t="s">
        <v>15</v>
      </c>
      <c r="C36" s="22"/>
      <c r="D36" s="22"/>
    </row>
    <row r="37" spans="1:4" ht="19" thickBot="1" x14ac:dyDescent="0.4">
      <c r="A37" s="10" t="s">
        <v>316</v>
      </c>
      <c r="B37" s="37" t="s">
        <v>15</v>
      </c>
      <c r="C37" s="22"/>
      <c r="D37" s="22"/>
    </row>
    <row r="38" spans="1:4" ht="31.5" thickBot="1" x14ac:dyDescent="0.4">
      <c r="A38" s="10" t="s">
        <v>317</v>
      </c>
      <c r="B38" s="37" t="s">
        <v>15</v>
      </c>
      <c r="C38" s="22"/>
      <c r="D38" s="22"/>
    </row>
    <row r="39" spans="1:4" ht="19" thickBot="1" x14ac:dyDescent="0.4">
      <c r="A39" s="10" t="s">
        <v>318</v>
      </c>
      <c r="B39" s="37" t="s">
        <v>15</v>
      </c>
      <c r="C39" s="22"/>
      <c r="D39" s="22"/>
    </row>
    <row r="40" spans="1:4" ht="31.5" thickBot="1" x14ac:dyDescent="0.4">
      <c r="A40" s="10" t="s">
        <v>319</v>
      </c>
      <c r="B40" s="37" t="s">
        <v>15</v>
      </c>
      <c r="C40" s="22"/>
      <c r="D40" s="22"/>
    </row>
    <row r="41" spans="1:4" ht="19" thickBot="1" x14ac:dyDescent="0.4">
      <c r="A41" s="10" t="s">
        <v>320</v>
      </c>
      <c r="B41" s="37" t="s">
        <v>15</v>
      </c>
      <c r="C41" s="22"/>
      <c r="D41" s="22"/>
    </row>
    <row r="42" spans="1:4" ht="19" thickBot="1" x14ac:dyDescent="0.4">
      <c r="A42" s="10" t="s">
        <v>321</v>
      </c>
      <c r="B42" s="37" t="s">
        <v>15</v>
      </c>
      <c r="C42" s="22"/>
      <c r="D42" s="22"/>
    </row>
    <row r="43" spans="1:4" ht="19" thickBot="1" x14ac:dyDescent="0.4">
      <c r="A43" s="10" t="s">
        <v>322</v>
      </c>
      <c r="B43" s="37" t="s">
        <v>15</v>
      </c>
      <c r="C43" s="22"/>
      <c r="D43" s="22"/>
    </row>
    <row r="47" spans="1:4" x14ac:dyDescent="0.35">
      <c r="A47" s="6" t="s">
        <v>23</v>
      </c>
      <c r="B47" s="24">
        <f>SUM(IF(B13="n",0,IF(B13="p",0.67,IF(B13="c",1))),IF(B14="n",0,IF(B14="p",0.67,IF(B14="c",1))),IF(B16="n",0,IF(B16="p",0.67,IF(B16="c",1))),IF(B17="n",0,IF(B17="p",0.67,IF(B17="c",1))),IF(B32="n",0,IF(B32="p",0.67,IF(B32="c",1))),IF(B33="n",0,IF(B33="p",0.67,IF(B33="c",1))),IF(B34="n",0,IF(B34="p",0.67,IF(B34="c",1))),IF(B36="n",0,IF(B36="p",0.67,IF(B36="c",1))),IF(B37="n",0,IF(B37="p",0.67,IF(B37="c",1))),IF(B38="n",0,IF(B38="p",0.67,IF(B38="c",1))),IF(B39="n",0,IF(B39="p",0.67,IF(B39="c",1))),IF(B40="n",0,IF(B40="p",0.67,IF(B40="c",1))),IF(B41="n",0,IF(B41="p",0.67,IF(B41="c",1))),IF(B42="n",0,IF(B42="p",0.67,IF(B42="c",1))),IF(B43="n",0,IF(B43="p",0.67,IF(B43="c",1))),B18)/16</f>
        <v>0</v>
      </c>
      <c r="C47" s="33"/>
    </row>
  </sheetData>
  <sheetProtection algorithmName="SHA-512" hashValue="YQ0sgDsYHcc/wpeVvSFRVtYN+yb2jQKCGrdym9RfaCQwSvVbPnWLO/ZksiC590QSsUOdxN+w/GkQBp10Skfpxg==" saltValue="rGPSettyB+uPpa2vJeQosw==" spinCount="100000" sheet="1" objects="1" scenarios="1"/>
  <mergeCells count="5">
    <mergeCell ref="A1:D1"/>
    <mergeCell ref="A2:D2"/>
    <mergeCell ref="A12:D12"/>
    <mergeCell ref="A15:D15"/>
    <mergeCell ref="A35:D35"/>
  </mergeCells>
  <conditionalFormatting sqref="B11">
    <cfRule type="cellIs" dxfId="167" priority="32" operator="lessThan">
      <formula>0.8</formula>
    </cfRule>
    <cfRule type="cellIs" dxfId="166" priority="33" operator="between">
      <formula>0.8</formula>
      <formula>0.99</formula>
    </cfRule>
    <cfRule type="cellIs" dxfId="165" priority="34" operator="equal">
      <formula>1</formula>
    </cfRule>
  </conditionalFormatting>
  <conditionalFormatting sqref="B47">
    <cfRule type="cellIs" dxfId="164" priority="29" operator="lessThan">
      <formula>0.8</formula>
    </cfRule>
    <cfRule type="cellIs" dxfId="163" priority="30" operator="between">
      <formula>0.8</formula>
      <formula>0.99</formula>
    </cfRule>
    <cfRule type="cellIs" dxfId="162" priority="31" operator="equal">
      <formula>1</formula>
    </cfRule>
  </conditionalFormatting>
  <conditionalFormatting sqref="B47:C47">
    <cfRule type="cellIs" dxfId="161" priority="28" operator="equal">
      <formula>"c"</formula>
    </cfRule>
  </conditionalFormatting>
  <conditionalFormatting sqref="B18">
    <cfRule type="cellIs" dxfId="160" priority="24" operator="equal">
      <formula>1</formula>
    </cfRule>
    <cfRule type="cellIs" dxfId="159" priority="23" operator="between">
      <formula>0.8</formula>
      <formula>0.99</formula>
    </cfRule>
    <cfRule type="cellIs" dxfId="158" priority="22" operator="lessThan">
      <formula>0.8</formula>
    </cfRule>
  </conditionalFormatting>
  <conditionalFormatting sqref="B13:B14">
    <cfRule type="cellIs" dxfId="157" priority="21" operator="equal">
      <formula>"N"</formula>
    </cfRule>
  </conditionalFormatting>
  <conditionalFormatting sqref="B13:B14">
    <cfRule type="cellIs" dxfId="156" priority="19" operator="equal">
      <formula>"P"</formula>
    </cfRule>
    <cfRule type="cellIs" dxfId="155" priority="20" operator="equal">
      <formula>"C"</formula>
    </cfRule>
  </conditionalFormatting>
  <conditionalFormatting sqref="B16:B17">
    <cfRule type="cellIs" dxfId="154" priority="18" operator="equal">
      <formula>"N"</formula>
    </cfRule>
  </conditionalFormatting>
  <conditionalFormatting sqref="B16:B17">
    <cfRule type="cellIs" dxfId="153" priority="16" operator="equal">
      <formula>"P"</formula>
    </cfRule>
    <cfRule type="cellIs" dxfId="152" priority="17" operator="equal">
      <formula>"C"</formula>
    </cfRule>
  </conditionalFormatting>
  <conditionalFormatting sqref="B19:B25">
    <cfRule type="cellIs" dxfId="151" priority="15" operator="equal">
      <formula>"N"</formula>
    </cfRule>
  </conditionalFormatting>
  <conditionalFormatting sqref="B19:B25">
    <cfRule type="cellIs" dxfId="150" priority="13" operator="equal">
      <formula>"P"</formula>
    </cfRule>
    <cfRule type="cellIs" dxfId="149" priority="14" operator="equal">
      <formula>"C"</formula>
    </cfRule>
  </conditionalFormatting>
  <conditionalFormatting sqref="B26">
    <cfRule type="cellIs" dxfId="148" priority="12" operator="equal">
      <formula>"N"</formula>
    </cfRule>
  </conditionalFormatting>
  <conditionalFormatting sqref="B26">
    <cfRule type="cellIs" dxfId="147" priority="10" operator="equal">
      <formula>"P"</formula>
    </cfRule>
    <cfRule type="cellIs" dxfId="146" priority="11" operator="equal">
      <formula>"C"</formula>
    </cfRule>
  </conditionalFormatting>
  <conditionalFormatting sqref="B27:B31">
    <cfRule type="cellIs" dxfId="145" priority="9" operator="equal">
      <formula>"N"</formula>
    </cfRule>
  </conditionalFormatting>
  <conditionalFormatting sqref="B27:B31">
    <cfRule type="cellIs" dxfId="144" priority="7" operator="equal">
      <formula>"P"</formula>
    </cfRule>
    <cfRule type="cellIs" dxfId="143" priority="8" operator="equal">
      <formula>"C"</formula>
    </cfRule>
  </conditionalFormatting>
  <conditionalFormatting sqref="B32:B34">
    <cfRule type="cellIs" dxfId="142" priority="6" operator="equal">
      <formula>"N"</formula>
    </cfRule>
  </conditionalFormatting>
  <conditionalFormatting sqref="B32:B34">
    <cfRule type="cellIs" dxfId="141" priority="4" operator="equal">
      <formula>"P"</formula>
    </cfRule>
    <cfRule type="cellIs" dxfId="140" priority="5" operator="equal">
      <formula>"C"</formula>
    </cfRule>
  </conditionalFormatting>
  <conditionalFormatting sqref="B36:B43">
    <cfRule type="cellIs" dxfId="139" priority="3" operator="equal">
      <formula>"N"</formula>
    </cfRule>
  </conditionalFormatting>
  <conditionalFormatting sqref="B36:B43">
    <cfRule type="cellIs" dxfId="138" priority="1" operator="equal">
      <formula>"P"</formula>
    </cfRule>
    <cfRule type="cellIs" dxfId="137" priority="2" operator="equal">
      <formula>"C"</formula>
    </cfRule>
  </conditionalFormatting>
  <dataValidations count="1">
    <dataValidation type="list" allowBlank="1" showInputMessage="1" showErrorMessage="1" error="Please enter N, C, or P." sqref="B13:B14 B16:B17 B19:B34 B36:B43">
      <formula1>"N,P,C"</formula1>
    </dataValidation>
  </dataValidations>
  <pageMargins left="0.7" right="0.7" top="0.75" bottom="0.75" header="0.3" footer="0.3"/>
  <pageSetup orientation="landscape" r:id="rId1"/>
  <headerFooter>
    <oddFooter>&amp;CPage &amp;P
St. 12 - Program Phases</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view="pageLayout" topLeftCell="A6" zoomScaleNormal="100" workbookViewId="0">
      <selection activeCell="B50" sqref="B50"/>
    </sheetView>
  </sheetViews>
  <sheetFormatPr defaultRowHeight="14.5" x14ac:dyDescent="0.35"/>
  <cols>
    <col min="1" max="1" width="60.1796875" customWidth="1"/>
    <col min="2" max="3" width="7.26953125" customWidth="1"/>
    <col min="4" max="4" width="47.26953125" customWidth="1"/>
  </cols>
  <sheetData>
    <row r="1" spans="1:4" ht="21" x14ac:dyDescent="0.5">
      <c r="A1" s="40" t="s">
        <v>19</v>
      </c>
      <c r="B1" s="40"/>
      <c r="C1" s="40"/>
      <c r="D1" s="40"/>
    </row>
    <row r="2" spans="1:4" ht="15.5" x14ac:dyDescent="0.35">
      <c r="A2" s="41" t="s">
        <v>323</v>
      </c>
      <c r="B2" s="41"/>
      <c r="C2" s="41"/>
      <c r="D2" s="41"/>
    </row>
    <row r="4" spans="1:4" ht="15" thickBot="1" x14ac:dyDescent="0.4"/>
    <row r="5" spans="1:4" ht="15" thickBot="1" x14ac:dyDescent="0.4">
      <c r="C5" s="3" t="s">
        <v>15</v>
      </c>
      <c r="D5" s="1" t="s">
        <v>20</v>
      </c>
    </row>
    <row r="6" spans="1:4" ht="15" thickBot="1" x14ac:dyDescent="0.4">
      <c r="C6" s="4" t="s">
        <v>16</v>
      </c>
      <c r="D6" s="1" t="s">
        <v>21</v>
      </c>
    </row>
    <row r="7" spans="1:4" ht="15" thickBot="1" x14ac:dyDescent="0.4">
      <c r="C7" s="5" t="s">
        <v>17</v>
      </c>
      <c r="D7" s="1" t="s">
        <v>22</v>
      </c>
    </row>
    <row r="11" spans="1:4" ht="19" thickBot="1" x14ac:dyDescent="0.5">
      <c r="B11" s="7">
        <f>B50</f>
        <v>0</v>
      </c>
      <c r="C11" s="8"/>
      <c r="D11" s="2" t="s">
        <v>18</v>
      </c>
    </row>
    <row r="12" spans="1:4" ht="19" thickBot="1" x14ac:dyDescent="0.4">
      <c r="A12" s="42" t="s">
        <v>324</v>
      </c>
      <c r="B12" s="43"/>
      <c r="C12" s="43"/>
      <c r="D12" s="44"/>
    </row>
    <row r="13" spans="1:4" ht="31.5" thickBot="1" x14ac:dyDescent="0.4">
      <c r="A13" s="10" t="s">
        <v>325</v>
      </c>
      <c r="B13" s="37" t="s">
        <v>15</v>
      </c>
      <c r="C13" s="22"/>
      <c r="D13" s="22"/>
    </row>
    <row r="14" spans="1:4" ht="19" thickBot="1" x14ac:dyDescent="0.4">
      <c r="A14" s="10" t="s">
        <v>326</v>
      </c>
      <c r="B14" s="37" t="s">
        <v>15</v>
      </c>
      <c r="C14" s="22"/>
      <c r="D14" s="22"/>
    </row>
    <row r="15" spans="1:4" ht="31.5" thickBot="1" x14ac:dyDescent="0.4">
      <c r="A15" s="10" t="s">
        <v>327</v>
      </c>
      <c r="B15" s="37" t="s">
        <v>15</v>
      </c>
      <c r="C15" s="22"/>
      <c r="D15" s="22"/>
    </row>
    <row r="16" spans="1:4" ht="31.5" thickBot="1" x14ac:dyDescent="0.4">
      <c r="A16" s="10" t="s">
        <v>328</v>
      </c>
      <c r="B16" s="37" t="s">
        <v>15</v>
      </c>
      <c r="C16" s="22"/>
      <c r="D16" s="22"/>
    </row>
    <row r="17" spans="1:4" ht="19" thickBot="1" x14ac:dyDescent="0.4">
      <c r="A17" s="42" t="s">
        <v>329</v>
      </c>
      <c r="B17" s="43"/>
      <c r="C17" s="43"/>
      <c r="D17" s="44"/>
    </row>
    <row r="18" spans="1:4" ht="47" thickBot="1" x14ac:dyDescent="0.4">
      <c r="A18" s="10" t="s">
        <v>330</v>
      </c>
      <c r="B18" s="37" t="s">
        <v>15</v>
      </c>
      <c r="C18" s="22"/>
      <c r="D18" s="22"/>
    </row>
    <row r="19" spans="1:4" ht="19" thickBot="1" x14ac:dyDescent="0.4">
      <c r="A19" s="42" t="s">
        <v>331</v>
      </c>
      <c r="B19" s="43"/>
      <c r="C19" s="43"/>
      <c r="D19" s="44"/>
    </row>
    <row r="20" spans="1:4" ht="31.5" thickBot="1" x14ac:dyDescent="0.4">
      <c r="A20" s="10" t="s">
        <v>332</v>
      </c>
      <c r="B20" s="37" t="s">
        <v>15</v>
      </c>
      <c r="C20" s="22"/>
      <c r="D20" s="22"/>
    </row>
    <row r="21" spans="1:4" ht="19" thickBot="1" x14ac:dyDescent="0.4">
      <c r="A21" s="19" t="s">
        <v>333</v>
      </c>
      <c r="B21" s="20"/>
      <c r="C21" s="20"/>
      <c r="D21" s="20"/>
    </row>
    <row r="22" spans="1:4" ht="31.5" thickBot="1" x14ac:dyDescent="0.4">
      <c r="A22" s="10" t="s">
        <v>334</v>
      </c>
      <c r="B22" s="37" t="s">
        <v>15</v>
      </c>
      <c r="C22" s="22"/>
      <c r="D22" s="22"/>
    </row>
    <row r="23" spans="1:4" ht="19" thickBot="1" x14ac:dyDescent="0.4">
      <c r="A23" s="10" t="s">
        <v>335</v>
      </c>
      <c r="B23" s="37" t="s">
        <v>15</v>
      </c>
      <c r="C23" s="22"/>
      <c r="D23" s="22"/>
    </row>
    <row r="24" spans="1:4" ht="19" thickBot="1" x14ac:dyDescent="0.4">
      <c r="A24" s="42" t="s">
        <v>336</v>
      </c>
      <c r="B24" s="43"/>
      <c r="C24" s="43"/>
      <c r="D24" s="44"/>
    </row>
    <row r="25" spans="1:4" ht="62.5" thickBot="1" x14ac:dyDescent="0.4">
      <c r="A25" s="10" t="s">
        <v>337</v>
      </c>
      <c r="B25" s="37" t="s">
        <v>15</v>
      </c>
      <c r="C25" s="22"/>
      <c r="D25" s="22"/>
    </row>
    <row r="26" spans="1:4" ht="19" thickBot="1" x14ac:dyDescent="0.4">
      <c r="A26" s="42" t="s">
        <v>338</v>
      </c>
      <c r="B26" s="43"/>
      <c r="C26" s="43"/>
      <c r="D26" s="44"/>
    </row>
    <row r="27" spans="1:4" ht="31.5" thickBot="1" x14ac:dyDescent="0.4">
      <c r="A27" s="10" t="s">
        <v>339</v>
      </c>
      <c r="B27" s="37" t="s">
        <v>15</v>
      </c>
      <c r="C27" s="22"/>
      <c r="D27" s="22"/>
    </row>
    <row r="28" spans="1:4" ht="47" thickBot="1" x14ac:dyDescent="0.4">
      <c r="A28" s="10" t="s">
        <v>340</v>
      </c>
      <c r="B28" s="37" t="s">
        <v>15</v>
      </c>
      <c r="C28" s="22"/>
      <c r="D28" s="22"/>
    </row>
    <row r="29" spans="1:4" ht="19" thickBot="1" x14ac:dyDescent="0.4">
      <c r="A29" s="42" t="s">
        <v>341</v>
      </c>
      <c r="B29" s="43"/>
      <c r="C29" s="43"/>
      <c r="D29" s="44"/>
    </row>
    <row r="30" spans="1:4" ht="19" thickBot="1" x14ac:dyDescent="0.4">
      <c r="A30" s="10" t="s">
        <v>342</v>
      </c>
      <c r="B30" s="37" t="s">
        <v>15</v>
      </c>
      <c r="C30" s="22"/>
      <c r="D30" s="22"/>
    </row>
    <row r="31" spans="1:4" ht="31.5" thickBot="1" x14ac:dyDescent="0.4">
      <c r="A31" s="10" t="s">
        <v>343</v>
      </c>
      <c r="B31" s="37" t="s">
        <v>15</v>
      </c>
      <c r="C31" s="22"/>
      <c r="D31" s="22"/>
    </row>
    <row r="32" spans="1:4" ht="47" thickBot="1" x14ac:dyDescent="0.4">
      <c r="A32" s="10" t="s">
        <v>344</v>
      </c>
      <c r="B32" s="37" t="s">
        <v>15</v>
      </c>
      <c r="C32" s="22"/>
      <c r="D32" s="22"/>
    </row>
    <row r="33" spans="1:4" ht="19" thickBot="1" x14ac:dyDescent="0.4">
      <c r="A33" s="42" t="s">
        <v>345</v>
      </c>
      <c r="B33" s="43"/>
      <c r="C33" s="43"/>
      <c r="D33" s="44"/>
    </row>
    <row r="34" spans="1:4" ht="19" thickBot="1" x14ac:dyDescent="0.4">
      <c r="A34" s="10" t="s">
        <v>346</v>
      </c>
      <c r="B34" s="37" t="s">
        <v>15</v>
      </c>
      <c r="C34" s="22"/>
      <c r="D34" s="22"/>
    </row>
    <row r="35" spans="1:4" ht="19" thickBot="1" x14ac:dyDescent="0.4">
      <c r="A35" s="10" t="s">
        <v>347</v>
      </c>
      <c r="B35" s="37" t="s">
        <v>15</v>
      </c>
      <c r="C35" s="22"/>
      <c r="D35" s="22"/>
    </row>
    <row r="36" spans="1:4" ht="31.5" thickBot="1" x14ac:dyDescent="0.4">
      <c r="A36" s="10" t="s">
        <v>348</v>
      </c>
      <c r="B36" s="37" t="s">
        <v>15</v>
      </c>
      <c r="C36" s="22"/>
      <c r="D36" s="22"/>
    </row>
    <row r="37" spans="1:4" ht="19" thickBot="1" x14ac:dyDescent="0.4">
      <c r="A37" s="10" t="s">
        <v>349</v>
      </c>
      <c r="B37" s="37" t="s">
        <v>15</v>
      </c>
      <c r="C37" s="22"/>
      <c r="D37" s="22"/>
    </row>
    <row r="38" spans="1:4" ht="47" thickBot="1" x14ac:dyDescent="0.4">
      <c r="A38" s="10" t="s">
        <v>350</v>
      </c>
      <c r="B38" s="37" t="s">
        <v>15</v>
      </c>
      <c r="C38" s="22"/>
      <c r="D38" s="22"/>
    </row>
    <row r="39" spans="1:4" ht="62.5" thickBot="1" x14ac:dyDescent="0.4">
      <c r="A39" s="10" t="s">
        <v>351</v>
      </c>
      <c r="B39" s="37" t="s">
        <v>15</v>
      </c>
      <c r="C39" s="22"/>
      <c r="D39" s="22"/>
    </row>
    <row r="40" spans="1:4" ht="19" thickBot="1" x14ac:dyDescent="0.4">
      <c r="A40" s="42" t="s">
        <v>352</v>
      </c>
      <c r="B40" s="43"/>
      <c r="C40" s="43"/>
      <c r="D40" s="44"/>
    </row>
    <row r="41" spans="1:4" ht="31.5" thickBot="1" x14ac:dyDescent="0.4">
      <c r="A41" s="10" t="s">
        <v>353</v>
      </c>
      <c r="B41" s="37" t="s">
        <v>15</v>
      </c>
      <c r="C41" s="22"/>
      <c r="D41" s="22"/>
    </row>
    <row r="42" spans="1:4" ht="31.5" thickBot="1" x14ac:dyDescent="0.4">
      <c r="A42" s="10" t="s">
        <v>354</v>
      </c>
      <c r="B42" s="37" t="s">
        <v>15</v>
      </c>
      <c r="C42" s="22"/>
      <c r="D42" s="22"/>
    </row>
    <row r="43" spans="1:4" ht="31.5" thickBot="1" x14ac:dyDescent="0.4">
      <c r="A43" s="10" t="s">
        <v>355</v>
      </c>
      <c r="B43" s="37" t="s">
        <v>15</v>
      </c>
      <c r="C43" s="22"/>
      <c r="D43" s="22"/>
    </row>
    <row r="44" spans="1:4" ht="19" thickBot="1" x14ac:dyDescent="0.4">
      <c r="A44" s="42" t="s">
        <v>356</v>
      </c>
      <c r="B44" s="43"/>
      <c r="C44" s="43"/>
      <c r="D44" s="44"/>
    </row>
    <row r="45" spans="1:4" ht="47" thickBot="1" x14ac:dyDescent="0.4">
      <c r="A45" s="10" t="s">
        <v>357</v>
      </c>
      <c r="B45" s="37" t="s">
        <v>15</v>
      </c>
      <c r="C45" s="22"/>
      <c r="D45" s="22"/>
    </row>
    <row r="46" spans="1:4" ht="19" thickBot="1" x14ac:dyDescent="0.4">
      <c r="A46" s="10" t="s">
        <v>358</v>
      </c>
      <c r="B46" s="37" t="s">
        <v>15</v>
      </c>
      <c r="C46" s="22"/>
      <c r="D46" s="22"/>
    </row>
    <row r="50" spans="1:3" x14ac:dyDescent="0.35">
      <c r="A50" s="6" t="s">
        <v>23</v>
      </c>
      <c r="B50" s="24">
        <f>SUM(IF(B13="n",0,IF(B13="p",0.67,IF(B13="c",1))),IF(B14="n",0,IF(B14="p",0.67,IF(B14="c",1))),IF(B15="n",0,IF(B15="p",0.67,IF(B15="c",1))),IF(B16="n",0,IF(B16="p",0.67,IF(B16="c",1))),IF(B18="n",0,IF(B18="p",0.67,IF(B18="c",1))),IF(B20="n",0,IF(B20="p",0.67,IF(B20="c",1))),IF(B22="n",0,IF(B22="p",0.67,IF(B22="c",1))),IF(B23="n",0,IF(B23="p",0.67,IF(B23="c",1))),IF(B25="n",0,IF(B25="p",0.67,IF(B25="c",1))),IF(B27="n",0,IF(B27="p",0.67,IF(B27="c",1))),IF(B28="n",0,IF(B28="p",0.67,IF(B28="c",1))),IF(B30="n",0,IF(B30="p",0.67,IF(B30="c",1))),IF(B31="n",0,IF(B31="p",0.67,IF(B31="c",1))),IF(B32="n",0,IF(B32="p",0.67,IF(B32="c",1))),IF(B34="n",0,IF(B34="p",0.67,IF(B34="c",1))),IF(B35="n",0,IF(B35="p",0.67,IF(B35="c",1))),IF(B36="n",0,IF(B36="p",0.67,IF(B36="c",1))),IF(B37="n",0,IF(B37="p",0.67,IF(B37="c",1))),IF(B38="n",0,IF(B38="p",0.67,IF(B38="c",1))),IF(B39="n",0,IF(B39="p",0.67,IF(B39="c",1))),IF(B41="n",0,IF(B41="p",0.67,IF(B41="c",1))),IF(B42="n",0,IF(B42="p",0.67,IF(B42="c",1))),IF(B43="n",0,IF(B43="p",0.67,IF(B43="c",1))),IF(B45="n",0,IF(B45="p",0.67,IF(B45="c",1))),IF(B46="n",0,IF(B46="p",0.67,IF(B46="c",1))))/25</f>
        <v>0</v>
      </c>
      <c r="C50" s="25"/>
    </row>
  </sheetData>
  <sheetProtection algorithmName="SHA-512" hashValue="2Ncq8j5kz246gijerkHJrd4SMWfCXhNa2S/paSr6Em+gz4g9b1gDvmCDgN6E8dFPJkL+O9R6qxiqjmlbUvBNjw==" saltValue="NB88pw6ZUKISNITaUK8T6g==" spinCount="100000" sheet="1" objects="1" scenarios="1"/>
  <mergeCells count="11">
    <mergeCell ref="A24:D24"/>
    <mergeCell ref="A1:D1"/>
    <mergeCell ref="A2:D2"/>
    <mergeCell ref="A12:D12"/>
    <mergeCell ref="A17:D17"/>
    <mergeCell ref="A19:D19"/>
    <mergeCell ref="A26:D26"/>
    <mergeCell ref="A29:D29"/>
    <mergeCell ref="A33:D33"/>
    <mergeCell ref="A40:D40"/>
    <mergeCell ref="A44:D44"/>
  </mergeCells>
  <conditionalFormatting sqref="B11">
    <cfRule type="cellIs" dxfId="136" priority="41" operator="lessThan">
      <formula>0.8</formula>
    </cfRule>
    <cfRule type="cellIs" dxfId="135" priority="42" operator="between">
      <formula>0.8</formula>
      <formula>0.99</formula>
    </cfRule>
    <cfRule type="cellIs" dxfId="134" priority="43" operator="equal">
      <formula>1</formula>
    </cfRule>
  </conditionalFormatting>
  <conditionalFormatting sqref="B50">
    <cfRule type="cellIs" dxfId="133" priority="38" operator="lessThan">
      <formula>0.8</formula>
    </cfRule>
    <cfRule type="cellIs" dxfId="132" priority="39" operator="between">
      <formula>0.8</formula>
      <formula>0.99</formula>
    </cfRule>
    <cfRule type="cellIs" dxfId="131" priority="40" operator="equal">
      <formula>1</formula>
    </cfRule>
  </conditionalFormatting>
  <conditionalFormatting sqref="B50:C50">
    <cfRule type="cellIs" dxfId="130" priority="37" operator="equal">
      <formula>"c"</formula>
    </cfRule>
  </conditionalFormatting>
  <conditionalFormatting sqref="B13:B16">
    <cfRule type="cellIs" dxfId="129" priority="33" operator="equal">
      <formula>"N"</formula>
    </cfRule>
  </conditionalFormatting>
  <conditionalFormatting sqref="B13:B16">
    <cfRule type="cellIs" dxfId="128" priority="31" operator="equal">
      <formula>"P"</formula>
    </cfRule>
    <cfRule type="cellIs" dxfId="127" priority="32" operator="equal">
      <formula>"C"</formula>
    </cfRule>
  </conditionalFormatting>
  <conditionalFormatting sqref="B18">
    <cfRule type="cellIs" dxfId="126" priority="30" operator="equal">
      <formula>"N"</formula>
    </cfRule>
  </conditionalFormatting>
  <conditionalFormatting sqref="B18">
    <cfRule type="cellIs" dxfId="125" priority="28" operator="equal">
      <formula>"P"</formula>
    </cfRule>
    <cfRule type="cellIs" dxfId="124" priority="29" operator="equal">
      <formula>"C"</formula>
    </cfRule>
  </conditionalFormatting>
  <conditionalFormatting sqref="B20">
    <cfRule type="cellIs" dxfId="123" priority="27" operator="equal">
      <formula>"N"</formula>
    </cfRule>
  </conditionalFormatting>
  <conditionalFormatting sqref="B20">
    <cfRule type="cellIs" dxfId="122" priority="25" operator="equal">
      <formula>"P"</formula>
    </cfRule>
    <cfRule type="cellIs" dxfId="121" priority="26" operator="equal">
      <formula>"C"</formula>
    </cfRule>
  </conditionalFormatting>
  <conditionalFormatting sqref="B22:B23">
    <cfRule type="cellIs" dxfId="120" priority="24" operator="equal">
      <formula>"N"</formula>
    </cfRule>
  </conditionalFormatting>
  <conditionalFormatting sqref="B22:B23">
    <cfRule type="cellIs" dxfId="119" priority="22" operator="equal">
      <formula>"P"</formula>
    </cfRule>
    <cfRule type="cellIs" dxfId="118" priority="23" operator="equal">
      <formula>"C"</formula>
    </cfRule>
  </conditionalFormatting>
  <conditionalFormatting sqref="B25">
    <cfRule type="cellIs" dxfId="117" priority="21" operator="equal">
      <formula>"N"</formula>
    </cfRule>
  </conditionalFormatting>
  <conditionalFormatting sqref="B25">
    <cfRule type="cellIs" dxfId="116" priority="19" operator="equal">
      <formula>"P"</formula>
    </cfRule>
    <cfRule type="cellIs" dxfId="115" priority="20" operator="equal">
      <formula>"C"</formula>
    </cfRule>
  </conditionalFormatting>
  <conditionalFormatting sqref="B27:B28">
    <cfRule type="cellIs" dxfId="114" priority="18" operator="equal">
      <formula>"N"</formula>
    </cfRule>
  </conditionalFormatting>
  <conditionalFormatting sqref="B27:B28">
    <cfRule type="cellIs" dxfId="113" priority="16" operator="equal">
      <formula>"P"</formula>
    </cfRule>
    <cfRule type="cellIs" dxfId="112" priority="17" operator="equal">
      <formula>"C"</formula>
    </cfRule>
  </conditionalFormatting>
  <conditionalFormatting sqref="B30:B32">
    <cfRule type="cellIs" dxfId="111" priority="15" operator="equal">
      <formula>"N"</formula>
    </cfRule>
  </conditionalFormatting>
  <conditionalFormatting sqref="B30:B32">
    <cfRule type="cellIs" dxfId="110" priority="13" operator="equal">
      <formula>"P"</formula>
    </cfRule>
    <cfRule type="cellIs" dxfId="109" priority="14" operator="equal">
      <formula>"C"</formula>
    </cfRule>
  </conditionalFormatting>
  <conditionalFormatting sqref="B34:B38">
    <cfRule type="cellIs" dxfId="108" priority="12" operator="equal">
      <formula>"N"</formula>
    </cfRule>
  </conditionalFormatting>
  <conditionalFormatting sqref="B34:B38">
    <cfRule type="cellIs" dxfId="107" priority="10" operator="equal">
      <formula>"P"</formula>
    </cfRule>
    <cfRule type="cellIs" dxfId="106" priority="11" operator="equal">
      <formula>"C"</formula>
    </cfRule>
  </conditionalFormatting>
  <conditionalFormatting sqref="B41:B43">
    <cfRule type="cellIs" dxfId="105" priority="9" operator="equal">
      <formula>"N"</formula>
    </cfRule>
  </conditionalFormatting>
  <conditionalFormatting sqref="B41:B43">
    <cfRule type="cellIs" dxfId="104" priority="7" operator="equal">
      <formula>"P"</formula>
    </cfRule>
    <cfRule type="cellIs" dxfId="103" priority="8" operator="equal">
      <formula>"C"</formula>
    </cfRule>
  </conditionalFormatting>
  <conditionalFormatting sqref="B45:B46">
    <cfRule type="cellIs" dxfId="102" priority="6" operator="equal">
      <formula>"N"</formula>
    </cfRule>
  </conditionalFormatting>
  <conditionalFormatting sqref="B45:B46">
    <cfRule type="cellIs" dxfId="101" priority="4" operator="equal">
      <formula>"P"</formula>
    </cfRule>
    <cfRule type="cellIs" dxfId="100" priority="5" operator="equal">
      <formula>"C"</formula>
    </cfRule>
  </conditionalFormatting>
  <conditionalFormatting sqref="B39">
    <cfRule type="cellIs" dxfId="99" priority="3" operator="equal">
      <formula>"N"</formula>
    </cfRule>
  </conditionalFormatting>
  <conditionalFormatting sqref="B39">
    <cfRule type="cellIs" dxfId="98" priority="1" operator="equal">
      <formula>"P"</formula>
    </cfRule>
    <cfRule type="cellIs" dxfId="97" priority="2" operator="equal">
      <formula>"C"</formula>
    </cfRule>
  </conditionalFormatting>
  <dataValidations count="1">
    <dataValidation type="list" allowBlank="1" showInputMessage="1" showErrorMessage="1" error="Please enter N, C, or P." sqref="B13:B16 B18 B20 B22:B23 B25 B27:B28 B30:B32 B34:B39 B41:B43 B45:B46">
      <formula1>"N,P,C"</formula1>
    </dataValidation>
  </dataValidations>
  <pageMargins left="0.7" right="0.7" top="0.75" bottom="0.75" header="0.3" footer="0.3"/>
  <pageSetup orientation="landscape" r:id="rId1"/>
  <headerFooter>
    <oddFooter>&amp;CPage &amp;P
St. 13 - Drug &amp; Alcohol Testing</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view="pageLayout" topLeftCell="A63" zoomScaleNormal="100" workbookViewId="0">
      <selection activeCell="B66" sqref="B66"/>
    </sheetView>
  </sheetViews>
  <sheetFormatPr defaultRowHeight="14.5" x14ac:dyDescent="0.35"/>
  <cols>
    <col min="1" max="1" width="60.1796875" customWidth="1"/>
    <col min="2" max="3" width="7.26953125" customWidth="1"/>
    <col min="4" max="4" width="47.26953125" customWidth="1"/>
  </cols>
  <sheetData>
    <row r="1" spans="1:4" ht="21" x14ac:dyDescent="0.5">
      <c r="A1" s="40" t="s">
        <v>19</v>
      </c>
      <c r="B1" s="40"/>
      <c r="C1" s="40"/>
      <c r="D1" s="40"/>
    </row>
    <row r="2" spans="1:4" ht="15.5" x14ac:dyDescent="0.35">
      <c r="A2" s="41" t="s">
        <v>359</v>
      </c>
      <c r="B2" s="41"/>
      <c r="C2" s="41"/>
      <c r="D2" s="41"/>
    </row>
    <row r="4" spans="1:4" ht="15" thickBot="1" x14ac:dyDescent="0.4"/>
    <row r="5" spans="1:4" ht="15" thickBot="1" x14ac:dyDescent="0.4">
      <c r="C5" s="3" t="s">
        <v>15</v>
      </c>
      <c r="D5" s="1" t="s">
        <v>20</v>
      </c>
    </row>
    <row r="6" spans="1:4" ht="15" thickBot="1" x14ac:dyDescent="0.4">
      <c r="C6" s="4" t="s">
        <v>16</v>
      </c>
      <c r="D6" s="1" t="s">
        <v>21</v>
      </c>
    </row>
    <row r="7" spans="1:4" ht="15" thickBot="1" x14ac:dyDescent="0.4">
      <c r="C7" s="5" t="s">
        <v>17</v>
      </c>
      <c r="D7" s="1" t="s">
        <v>22</v>
      </c>
    </row>
    <row r="11" spans="1:4" ht="19" thickBot="1" x14ac:dyDescent="0.5">
      <c r="B11" s="7">
        <f>B66</f>
        <v>0</v>
      </c>
      <c r="C11" s="8"/>
      <c r="D11" s="2" t="s">
        <v>18</v>
      </c>
    </row>
    <row r="12" spans="1:4" ht="19" thickBot="1" x14ac:dyDescent="0.4">
      <c r="A12" s="42" t="s">
        <v>360</v>
      </c>
      <c r="B12" s="43"/>
      <c r="C12" s="43"/>
      <c r="D12" s="44"/>
    </row>
    <row r="13" spans="1:4" ht="62.5" thickBot="1" x14ac:dyDescent="0.4">
      <c r="A13" s="10" t="s">
        <v>361</v>
      </c>
      <c r="B13" s="37" t="s">
        <v>15</v>
      </c>
      <c r="C13" s="22"/>
      <c r="D13" s="22"/>
    </row>
    <row r="14" spans="1:4" ht="47" thickBot="1" x14ac:dyDescent="0.4">
      <c r="A14" s="10" t="s">
        <v>362</v>
      </c>
      <c r="B14" s="37" t="s">
        <v>15</v>
      </c>
      <c r="C14" s="22"/>
      <c r="D14" s="22"/>
    </row>
    <row r="15" spans="1:4" ht="47" thickBot="1" x14ac:dyDescent="0.4">
      <c r="A15" s="10" t="s">
        <v>363</v>
      </c>
      <c r="B15" s="37" t="s">
        <v>15</v>
      </c>
      <c r="C15" s="22"/>
      <c r="D15" s="22"/>
    </row>
    <row r="16" spans="1:4" ht="19" thickBot="1" x14ac:dyDescent="0.4">
      <c r="A16" s="10" t="s">
        <v>364</v>
      </c>
      <c r="B16" s="37" t="s">
        <v>15</v>
      </c>
      <c r="C16" s="22"/>
      <c r="D16" s="22"/>
    </row>
    <row r="17" spans="1:4" ht="31.5" thickBot="1" x14ac:dyDescent="0.4">
      <c r="A17" s="10" t="s">
        <v>365</v>
      </c>
      <c r="B17" s="37" t="s">
        <v>15</v>
      </c>
      <c r="C17" s="22"/>
      <c r="D17" s="22"/>
    </row>
    <row r="18" spans="1:4" ht="19" thickBot="1" x14ac:dyDescent="0.4">
      <c r="A18" s="42" t="s">
        <v>366</v>
      </c>
      <c r="B18" s="43"/>
      <c r="C18" s="43"/>
      <c r="D18" s="44"/>
    </row>
    <row r="19" spans="1:4" ht="31.5" thickBot="1" x14ac:dyDescent="0.4">
      <c r="A19" s="10" t="s">
        <v>367</v>
      </c>
      <c r="B19" s="37" t="s">
        <v>15</v>
      </c>
      <c r="C19" s="22"/>
      <c r="D19" s="22"/>
    </row>
    <row r="20" spans="1:4" ht="31.5" thickBot="1" x14ac:dyDescent="0.4">
      <c r="A20" s="10" t="s">
        <v>368</v>
      </c>
      <c r="B20" s="37" t="s">
        <v>15</v>
      </c>
      <c r="C20" s="22"/>
      <c r="D20" s="22"/>
    </row>
    <row r="21" spans="1:4" ht="31.5" thickBot="1" x14ac:dyDescent="0.4">
      <c r="A21" s="10" t="s">
        <v>369</v>
      </c>
      <c r="B21" s="37" t="s">
        <v>15</v>
      </c>
      <c r="C21" s="22"/>
      <c r="D21" s="22"/>
    </row>
    <row r="22" spans="1:4" ht="19" thickBot="1" x14ac:dyDescent="0.4">
      <c r="A22" s="42" t="s">
        <v>370</v>
      </c>
      <c r="B22" s="43"/>
      <c r="C22" s="43"/>
      <c r="D22" s="44"/>
    </row>
    <row r="23" spans="1:4" ht="31.5" thickBot="1" x14ac:dyDescent="0.4">
      <c r="A23" s="10" t="s">
        <v>371</v>
      </c>
      <c r="B23" s="37" t="s">
        <v>15</v>
      </c>
      <c r="C23" s="22"/>
      <c r="D23" s="22"/>
    </row>
    <row r="24" spans="1:4" ht="47" thickBot="1" x14ac:dyDescent="0.4">
      <c r="A24" s="10" t="s">
        <v>372</v>
      </c>
      <c r="B24" s="37" t="s">
        <v>15</v>
      </c>
      <c r="C24" s="22"/>
      <c r="D24" s="22"/>
    </row>
    <row r="25" spans="1:4" ht="19" thickBot="1" x14ac:dyDescent="0.4">
      <c r="A25" s="10" t="s">
        <v>373</v>
      </c>
      <c r="B25" s="37" t="s">
        <v>15</v>
      </c>
      <c r="C25" s="22"/>
      <c r="D25" s="22"/>
    </row>
    <row r="26" spans="1:4" ht="19" thickBot="1" x14ac:dyDescent="0.4">
      <c r="A26" s="42" t="s">
        <v>374</v>
      </c>
      <c r="B26" s="43"/>
      <c r="C26" s="43"/>
      <c r="D26" s="44"/>
    </row>
    <row r="27" spans="1:4" ht="19" thickBot="1" x14ac:dyDescent="0.4">
      <c r="A27" s="10" t="s">
        <v>375</v>
      </c>
      <c r="B27" s="37" t="s">
        <v>15</v>
      </c>
      <c r="C27" s="22"/>
      <c r="D27" s="22"/>
    </row>
    <row r="28" spans="1:4" ht="19" thickBot="1" x14ac:dyDescent="0.4">
      <c r="A28" s="10" t="s">
        <v>376</v>
      </c>
      <c r="B28" s="37" t="s">
        <v>15</v>
      </c>
      <c r="C28" s="22"/>
      <c r="D28" s="22"/>
    </row>
    <row r="29" spans="1:4" ht="19" thickBot="1" x14ac:dyDescent="0.4">
      <c r="A29" s="10" t="s">
        <v>377</v>
      </c>
      <c r="B29" s="37" t="s">
        <v>15</v>
      </c>
      <c r="C29" s="22"/>
      <c r="D29" s="22"/>
    </row>
    <row r="30" spans="1:4" ht="19" thickBot="1" x14ac:dyDescent="0.4">
      <c r="A30" s="42" t="s">
        <v>378</v>
      </c>
      <c r="B30" s="43"/>
      <c r="C30" s="43"/>
      <c r="D30" s="44"/>
    </row>
    <row r="31" spans="1:4" ht="19" thickBot="1" x14ac:dyDescent="0.4">
      <c r="A31" s="10" t="s">
        <v>379</v>
      </c>
      <c r="B31" s="37" t="s">
        <v>15</v>
      </c>
      <c r="C31" s="22"/>
      <c r="D31" s="22"/>
    </row>
    <row r="32" spans="1:4" ht="19" thickBot="1" x14ac:dyDescent="0.4">
      <c r="A32" s="10" t="s">
        <v>380</v>
      </c>
      <c r="B32" s="37" t="s">
        <v>15</v>
      </c>
      <c r="C32" s="22"/>
      <c r="D32" s="22"/>
    </row>
    <row r="33" spans="1:4" ht="31.5" thickBot="1" x14ac:dyDescent="0.4">
      <c r="A33" s="10" t="s">
        <v>381</v>
      </c>
      <c r="B33" s="37" t="s">
        <v>15</v>
      </c>
      <c r="C33" s="22"/>
      <c r="D33" s="22"/>
    </row>
    <row r="34" spans="1:4" ht="31.5" thickBot="1" x14ac:dyDescent="0.4">
      <c r="A34" s="10" t="s">
        <v>382</v>
      </c>
      <c r="B34" s="37" t="s">
        <v>15</v>
      </c>
      <c r="C34" s="22"/>
      <c r="D34" s="22"/>
    </row>
    <row r="35" spans="1:4" ht="31.5" thickBot="1" x14ac:dyDescent="0.4">
      <c r="A35" s="10" t="s">
        <v>383</v>
      </c>
      <c r="B35" s="37" t="s">
        <v>15</v>
      </c>
      <c r="C35" s="22"/>
      <c r="D35" s="22"/>
    </row>
    <row r="36" spans="1:4" ht="31.5" thickBot="1" x14ac:dyDescent="0.4">
      <c r="A36" s="10" t="s">
        <v>384</v>
      </c>
      <c r="B36" s="37" t="s">
        <v>15</v>
      </c>
      <c r="C36" s="22"/>
      <c r="D36" s="22"/>
    </row>
    <row r="37" spans="1:4" ht="31.5" thickBot="1" x14ac:dyDescent="0.4">
      <c r="A37" s="10" t="s">
        <v>385</v>
      </c>
      <c r="B37" s="37" t="s">
        <v>15</v>
      </c>
      <c r="C37" s="22"/>
      <c r="D37" s="22"/>
    </row>
    <row r="38" spans="1:4" ht="19" thickBot="1" x14ac:dyDescent="0.4">
      <c r="A38" s="10" t="s">
        <v>386</v>
      </c>
      <c r="B38" s="37" t="s">
        <v>15</v>
      </c>
      <c r="C38" s="22"/>
      <c r="D38" s="22"/>
    </row>
    <row r="39" spans="1:4" ht="31.5" thickBot="1" x14ac:dyDescent="0.4">
      <c r="A39" s="10" t="s">
        <v>387</v>
      </c>
      <c r="B39" s="37" t="s">
        <v>15</v>
      </c>
      <c r="C39" s="22"/>
      <c r="D39" s="22"/>
    </row>
    <row r="40" spans="1:4" ht="19" thickBot="1" x14ac:dyDescent="0.4">
      <c r="A40" s="42" t="s">
        <v>388</v>
      </c>
      <c r="B40" s="43"/>
      <c r="C40" s="43"/>
      <c r="D40" s="44"/>
    </row>
    <row r="41" spans="1:4" ht="31.5" thickBot="1" x14ac:dyDescent="0.4">
      <c r="A41" s="10" t="s">
        <v>389</v>
      </c>
      <c r="B41" s="37" t="s">
        <v>15</v>
      </c>
      <c r="C41" s="22"/>
      <c r="D41" s="22"/>
    </row>
    <row r="42" spans="1:4" ht="31.5" thickBot="1" x14ac:dyDescent="0.4">
      <c r="A42" s="10" t="s">
        <v>390</v>
      </c>
      <c r="B42" s="37" t="s">
        <v>15</v>
      </c>
      <c r="C42" s="22"/>
      <c r="D42" s="22"/>
    </row>
    <row r="43" spans="1:4" ht="31.5" thickBot="1" x14ac:dyDescent="0.4">
      <c r="A43" s="10" t="s">
        <v>391</v>
      </c>
      <c r="B43" s="37" t="s">
        <v>15</v>
      </c>
      <c r="C43" s="22"/>
      <c r="D43" s="22"/>
    </row>
    <row r="44" spans="1:4" ht="31.5" thickBot="1" x14ac:dyDescent="0.4">
      <c r="A44" s="10" t="s">
        <v>392</v>
      </c>
      <c r="B44" s="37" t="s">
        <v>15</v>
      </c>
      <c r="C44" s="22"/>
      <c r="D44" s="22"/>
    </row>
    <row r="45" spans="1:4" ht="47" thickBot="1" x14ac:dyDescent="0.4">
      <c r="A45" s="10" t="s">
        <v>393</v>
      </c>
      <c r="B45" s="37" t="s">
        <v>15</v>
      </c>
      <c r="C45" s="22"/>
      <c r="D45" s="22"/>
    </row>
    <row r="46" spans="1:4" ht="19" thickBot="1" x14ac:dyDescent="0.4">
      <c r="A46" s="10" t="s">
        <v>394</v>
      </c>
      <c r="B46" s="37" t="s">
        <v>15</v>
      </c>
      <c r="C46" s="22"/>
      <c r="D46" s="22"/>
    </row>
    <row r="47" spans="1:4" ht="31.5" thickBot="1" x14ac:dyDescent="0.4">
      <c r="A47" s="10" t="s">
        <v>395</v>
      </c>
      <c r="B47" s="37" t="s">
        <v>15</v>
      </c>
      <c r="C47" s="22"/>
      <c r="D47" s="22"/>
    </row>
    <row r="48" spans="1:4" ht="19" thickBot="1" x14ac:dyDescent="0.4">
      <c r="A48" s="42" t="s">
        <v>396</v>
      </c>
      <c r="B48" s="43"/>
      <c r="C48" s="43"/>
      <c r="D48" s="44"/>
    </row>
    <row r="49" spans="1:4" ht="31.5" thickBot="1" x14ac:dyDescent="0.4">
      <c r="A49" s="10" t="s">
        <v>397</v>
      </c>
      <c r="B49" s="37" t="s">
        <v>15</v>
      </c>
      <c r="C49" s="22"/>
      <c r="D49" s="22"/>
    </row>
    <row r="50" spans="1:4" ht="31.5" thickBot="1" x14ac:dyDescent="0.4">
      <c r="A50" s="10" t="s">
        <v>398</v>
      </c>
      <c r="B50" s="37" t="s">
        <v>15</v>
      </c>
      <c r="C50" s="22"/>
      <c r="D50" s="22"/>
    </row>
    <row r="51" spans="1:4" ht="19" thickBot="1" x14ac:dyDescent="0.4">
      <c r="A51" s="42" t="s">
        <v>399</v>
      </c>
      <c r="B51" s="43"/>
      <c r="C51" s="43"/>
      <c r="D51" s="44"/>
    </row>
    <row r="52" spans="1:4" ht="19" thickBot="1" x14ac:dyDescent="0.4">
      <c r="A52" s="10" t="s">
        <v>400</v>
      </c>
      <c r="B52" s="37" t="s">
        <v>15</v>
      </c>
      <c r="C52" s="22"/>
      <c r="D52" s="22"/>
    </row>
    <row r="53" spans="1:4" ht="47" thickBot="1" x14ac:dyDescent="0.4">
      <c r="A53" s="10" t="s">
        <v>401</v>
      </c>
      <c r="B53" s="37" t="s">
        <v>15</v>
      </c>
      <c r="C53" s="22"/>
      <c r="D53" s="22"/>
    </row>
    <row r="54" spans="1:4" ht="19" thickBot="1" x14ac:dyDescent="0.4">
      <c r="A54" s="10" t="s">
        <v>402</v>
      </c>
      <c r="B54" s="37" t="s">
        <v>15</v>
      </c>
      <c r="C54" s="22"/>
      <c r="D54" s="22"/>
    </row>
    <row r="55" spans="1:4" ht="19" thickBot="1" x14ac:dyDescent="0.4">
      <c r="A55" s="10" t="s">
        <v>403</v>
      </c>
      <c r="B55" s="37" t="s">
        <v>15</v>
      </c>
      <c r="C55" s="22"/>
      <c r="D55" s="22"/>
    </row>
    <row r="56" spans="1:4" ht="31.5" thickBot="1" x14ac:dyDescent="0.4">
      <c r="A56" s="10" t="s">
        <v>404</v>
      </c>
      <c r="B56" s="37" t="s">
        <v>15</v>
      </c>
      <c r="C56" s="22"/>
      <c r="D56" s="22"/>
    </row>
    <row r="57" spans="1:4" ht="19" thickBot="1" x14ac:dyDescent="0.4">
      <c r="A57" s="42" t="s">
        <v>405</v>
      </c>
      <c r="B57" s="43"/>
      <c r="C57" s="43"/>
      <c r="D57" s="44"/>
    </row>
    <row r="58" spans="1:4" ht="31.5" thickBot="1" x14ac:dyDescent="0.4">
      <c r="A58" s="10" t="s">
        <v>406</v>
      </c>
      <c r="B58" s="37" t="s">
        <v>15</v>
      </c>
      <c r="C58" s="22"/>
      <c r="D58" s="22"/>
    </row>
    <row r="59" spans="1:4" ht="47" thickBot="1" x14ac:dyDescent="0.4">
      <c r="A59" s="10" t="s">
        <v>407</v>
      </c>
      <c r="B59" s="37" t="s">
        <v>15</v>
      </c>
      <c r="C59" s="22"/>
      <c r="D59" s="22"/>
    </row>
    <row r="60" spans="1:4" ht="47" thickBot="1" x14ac:dyDescent="0.4">
      <c r="A60" s="10" t="s">
        <v>408</v>
      </c>
      <c r="B60" s="37" t="s">
        <v>15</v>
      </c>
      <c r="C60" s="22"/>
      <c r="D60" s="22"/>
    </row>
    <row r="61" spans="1:4" ht="47" thickBot="1" x14ac:dyDescent="0.4">
      <c r="A61" s="10" t="s">
        <v>409</v>
      </c>
      <c r="B61" s="37" t="s">
        <v>15</v>
      </c>
      <c r="C61" s="22"/>
      <c r="D61" s="22"/>
    </row>
    <row r="62" spans="1:4" ht="47" thickBot="1" x14ac:dyDescent="0.4">
      <c r="A62" s="10" t="s">
        <v>410</v>
      </c>
      <c r="B62" s="37" t="s">
        <v>15</v>
      </c>
      <c r="C62" s="22"/>
      <c r="D62" s="22"/>
    </row>
    <row r="66" spans="1:3" x14ac:dyDescent="0.35">
      <c r="A66" s="6" t="s">
        <v>23</v>
      </c>
      <c r="B66" s="24">
        <f>SUM(IF(B13="n",0,IF(B13="p",0.67,IF(B13="c",1))),IF(B14="n",0,IF(B14="p",0.67,IF(B14="c",1))),IF(B15="n",0,IF(B15="p",0.67,IF(B15="c",1))),IF(B16="n",0,IF(B16="p",0.67,IF(B16="c",1))),IF(B17="n",0,IF(B17="p",0.67,IF(B17="c",1))),IF(B19="n",0,IF(B19="p",0.67,IF(B19="c",1))),IF(B20="n",0,IF(B20="p",0.67,IF(B20="c",1))),IF(B21="n",0,IF(B21="p",0.67,IF(B21="c",1))),IF(B23="n",0,IF(B23="p",0.67,IF(B23="c",1))),IF(B24="n",0,IF(B24="p",0.67,IF(B24="c",1))),IF(B25="n",0,IF(B25="p",0.67,IF(B25="c",1))),IF(B27="n",0,IF(B27="p",0.67,IF(B27="c",1))),IF(B28="n",0,IF(B28="p",0.67,IF(B28="c",1))),IF(B29="n",0,IF(B29="p",0.67,IF(B29="c",1))),IF(B31="n",0,IF(B31="p",0.67,IF(B31="c",1))),IF(B32="n",0,IF(B32="p",0.67,IF(B32="c",1))),IF(B33="n",0,IF(B33="p",0.67,IF(B33="c",1))),IF(B34="n",0,IF(B34="p",0.67,IF(B34="c",1))),IF(B35="n",0,IF(B35="p",0.67,IF(B35="c",1))),IF(B36="n",0,IF(B36="p",0.67,IF(B36="c",1))),IF(B37="n",0,IF(B37="p",0.67,IF(B37="c",1))),IF(B38="n",0,IF(B38="p",0.67,IF(B38="c",1))),IF(B39="n",0,IF(B39="p",0.67,IF(B39="c",1))),IF(B41="n",0,IF(B41="p",0.67,IF(B41="c",1))),IF(B42="n",0,IF(B42="p",0.67,IF(B42="c",1))),IF(B43="n",0,IF(B43="p",0.67,IF(B43="c",1))),IF(B44="n",0,IF(B44="p",0.67,IF(B44="c",1))),IF(B45="n",0,IF(B45="p",0.67,IF(B45="c",1))),IF(B46="n",0,IF(B46="p",0.67,IF(B46="c",1))),IF(B47="n",0,IF(B47="p",0.67,IF(B47="c",1))),IF(B49="n",0,IF(B49="p",0.67,IF(B49="c",1))),IF(B50="n",0,IF(B50="p",0.67,IF(B50="c",1))),IF(B52="n",0,IF(B52="p",0.67,IF(B52="c",1))),IF(B53="n",0,IF(B53="p",0.67,IF(B53="c",1))),IF(B54="n",0,IF(B54="p",0.67,IF(B54="c",1))),IF(B55="n",0,IF(B55="p",0.67,IF(B55="c",1))),IF(B56="n",0,IF(B56="p",0.67,IF(B56="c",1))),IF(B58="n",0,IF(B58="p",0.67,IF(B58="c",1))),IF(B59="n",0,IF(B59="p",0.67,IF(B59="c",1))),IF(B60="n",0,IF(B60="p",0.67,IF(B60="c",1))),IF(B61="n",0,IF(B61="p",0.67,IF(B61="c",1))),IF(B62="n",0,IF(B62="p",0.67,IF(B62="c",1))))/42</f>
        <v>0</v>
      </c>
      <c r="C66" s="25"/>
    </row>
  </sheetData>
  <sheetProtection algorithmName="SHA-512" hashValue="y+cVm10TnDc2sLN8pcev42k5ZCxP8qY9GTSLZluFVYWIJqOQmJ3+c5gZAU5f29McL5Y2Kj0EbBjxYuepu+1n0Q==" saltValue="6DFGC8bY0cQhbuJ+NPemLg==" spinCount="100000" sheet="1" objects="1" scenarios="1"/>
  <mergeCells count="11">
    <mergeCell ref="A26:D26"/>
    <mergeCell ref="A1:D1"/>
    <mergeCell ref="A2:D2"/>
    <mergeCell ref="A12:D12"/>
    <mergeCell ref="A18:D18"/>
    <mergeCell ref="A22:D22"/>
    <mergeCell ref="A30:D30"/>
    <mergeCell ref="A40:D40"/>
    <mergeCell ref="A48:D48"/>
    <mergeCell ref="A51:D51"/>
    <mergeCell ref="A57:D57"/>
  </mergeCells>
  <conditionalFormatting sqref="B11">
    <cfRule type="cellIs" dxfId="96" priority="44" operator="lessThan">
      <formula>0.8</formula>
    </cfRule>
    <cfRule type="cellIs" dxfId="95" priority="45" operator="between">
      <formula>0.8</formula>
      <formula>0.99</formula>
    </cfRule>
    <cfRule type="cellIs" dxfId="94" priority="46" operator="equal">
      <formula>1</formula>
    </cfRule>
  </conditionalFormatting>
  <conditionalFormatting sqref="B66">
    <cfRule type="cellIs" dxfId="93" priority="41" operator="lessThan">
      <formula>0.8</formula>
    </cfRule>
    <cfRule type="cellIs" dxfId="92" priority="42" operator="between">
      <formula>0.8</formula>
      <formula>0.99</formula>
    </cfRule>
    <cfRule type="cellIs" dxfId="91" priority="43" operator="equal">
      <formula>1</formula>
    </cfRule>
  </conditionalFormatting>
  <conditionalFormatting sqref="B66:C66">
    <cfRule type="cellIs" dxfId="90" priority="40" operator="equal">
      <formula>"c"</formula>
    </cfRule>
  </conditionalFormatting>
  <conditionalFormatting sqref="B13:B15">
    <cfRule type="cellIs" dxfId="89" priority="36" operator="equal">
      <formula>"N"</formula>
    </cfRule>
  </conditionalFormatting>
  <conditionalFormatting sqref="B13:B15">
    <cfRule type="cellIs" dxfId="88" priority="34" operator="equal">
      <formula>"P"</formula>
    </cfRule>
    <cfRule type="cellIs" dxfId="87" priority="35" operator="equal">
      <formula>"C"</formula>
    </cfRule>
  </conditionalFormatting>
  <conditionalFormatting sqref="B16:B17">
    <cfRule type="cellIs" dxfId="86" priority="33" operator="equal">
      <formula>"N"</formula>
    </cfRule>
  </conditionalFormatting>
  <conditionalFormatting sqref="B16:B17">
    <cfRule type="cellIs" dxfId="85" priority="31" operator="equal">
      <formula>"P"</formula>
    </cfRule>
    <cfRule type="cellIs" dxfId="84" priority="32" operator="equal">
      <formula>"C"</formula>
    </cfRule>
  </conditionalFormatting>
  <conditionalFormatting sqref="B19:B20">
    <cfRule type="cellIs" dxfId="83" priority="30" operator="equal">
      <formula>"N"</formula>
    </cfRule>
  </conditionalFormatting>
  <conditionalFormatting sqref="B19:B20">
    <cfRule type="cellIs" dxfId="82" priority="28" operator="equal">
      <formula>"P"</formula>
    </cfRule>
    <cfRule type="cellIs" dxfId="81" priority="29" operator="equal">
      <formula>"C"</formula>
    </cfRule>
  </conditionalFormatting>
  <conditionalFormatting sqref="B23:B25">
    <cfRule type="cellIs" dxfId="80" priority="27" operator="equal">
      <formula>"N"</formula>
    </cfRule>
  </conditionalFormatting>
  <conditionalFormatting sqref="B23:B25">
    <cfRule type="cellIs" dxfId="79" priority="25" operator="equal">
      <formula>"P"</formula>
    </cfRule>
    <cfRule type="cellIs" dxfId="78" priority="26" operator="equal">
      <formula>"C"</formula>
    </cfRule>
  </conditionalFormatting>
  <conditionalFormatting sqref="B27:B29">
    <cfRule type="cellIs" dxfId="77" priority="24" operator="equal">
      <formula>"N"</formula>
    </cfRule>
  </conditionalFormatting>
  <conditionalFormatting sqref="B27:B29">
    <cfRule type="cellIs" dxfId="76" priority="22" operator="equal">
      <formula>"P"</formula>
    </cfRule>
    <cfRule type="cellIs" dxfId="75" priority="23" operator="equal">
      <formula>"C"</formula>
    </cfRule>
  </conditionalFormatting>
  <conditionalFormatting sqref="B31:B37">
    <cfRule type="cellIs" dxfId="74" priority="21" operator="equal">
      <formula>"N"</formula>
    </cfRule>
  </conditionalFormatting>
  <conditionalFormatting sqref="B31:B37">
    <cfRule type="cellIs" dxfId="73" priority="19" operator="equal">
      <formula>"P"</formula>
    </cfRule>
    <cfRule type="cellIs" dxfId="72" priority="20" operator="equal">
      <formula>"C"</formula>
    </cfRule>
  </conditionalFormatting>
  <conditionalFormatting sqref="B38:B39">
    <cfRule type="cellIs" dxfId="71" priority="18" operator="equal">
      <formula>"N"</formula>
    </cfRule>
  </conditionalFormatting>
  <conditionalFormatting sqref="B38:B39">
    <cfRule type="cellIs" dxfId="70" priority="16" operator="equal">
      <formula>"P"</formula>
    </cfRule>
    <cfRule type="cellIs" dxfId="69" priority="17" operator="equal">
      <formula>"C"</formula>
    </cfRule>
  </conditionalFormatting>
  <conditionalFormatting sqref="B41:B47">
    <cfRule type="cellIs" dxfId="68" priority="15" operator="equal">
      <formula>"N"</formula>
    </cfRule>
  </conditionalFormatting>
  <conditionalFormatting sqref="B41:B47">
    <cfRule type="cellIs" dxfId="67" priority="13" operator="equal">
      <formula>"P"</formula>
    </cfRule>
    <cfRule type="cellIs" dxfId="66" priority="14" operator="equal">
      <formula>"C"</formula>
    </cfRule>
  </conditionalFormatting>
  <conditionalFormatting sqref="B49:B50">
    <cfRule type="cellIs" dxfId="65" priority="12" operator="equal">
      <formula>"N"</formula>
    </cfRule>
  </conditionalFormatting>
  <conditionalFormatting sqref="B49:B50">
    <cfRule type="cellIs" dxfId="64" priority="10" operator="equal">
      <formula>"P"</formula>
    </cfRule>
    <cfRule type="cellIs" dxfId="63" priority="11" operator="equal">
      <formula>"C"</formula>
    </cfRule>
  </conditionalFormatting>
  <conditionalFormatting sqref="B52:B56">
    <cfRule type="cellIs" dxfId="62" priority="9" operator="equal">
      <formula>"N"</formula>
    </cfRule>
  </conditionalFormatting>
  <conditionalFormatting sqref="B52:B56">
    <cfRule type="cellIs" dxfId="61" priority="7" operator="equal">
      <formula>"P"</formula>
    </cfRule>
    <cfRule type="cellIs" dxfId="60" priority="8" operator="equal">
      <formula>"C"</formula>
    </cfRule>
  </conditionalFormatting>
  <conditionalFormatting sqref="B58:B62">
    <cfRule type="cellIs" dxfId="59" priority="6" operator="equal">
      <formula>"N"</formula>
    </cfRule>
  </conditionalFormatting>
  <conditionalFormatting sqref="B58:B62">
    <cfRule type="cellIs" dxfId="58" priority="4" operator="equal">
      <formula>"P"</formula>
    </cfRule>
    <cfRule type="cellIs" dxfId="57" priority="5" operator="equal">
      <formula>"C"</formula>
    </cfRule>
  </conditionalFormatting>
  <conditionalFormatting sqref="B21">
    <cfRule type="cellIs" dxfId="56" priority="3" operator="equal">
      <formula>"N"</formula>
    </cfRule>
  </conditionalFormatting>
  <conditionalFormatting sqref="B21">
    <cfRule type="cellIs" dxfId="55" priority="1" operator="equal">
      <formula>"P"</formula>
    </cfRule>
    <cfRule type="cellIs" dxfId="54" priority="2" operator="equal">
      <formula>"C"</formula>
    </cfRule>
  </conditionalFormatting>
  <dataValidations count="1">
    <dataValidation type="list" allowBlank="1" showInputMessage="1" showErrorMessage="1" error="Please enter N, C, or P." sqref="B13:B17 B19:B21 B23:B25 B27:B29 B31:B39 B41:B47 B49:B50 B52:B56 B58:B62">
      <formula1>"N,P,C"</formula1>
    </dataValidation>
  </dataValidations>
  <pageMargins left="0.7" right="0.7" top="0.75" bottom="0.75" header="0.3" footer="0.3"/>
  <pageSetup orientation="landscape" r:id="rId1"/>
  <headerFooter>
    <oddFooter>&amp;CPage &amp;P
St. 14 - Applying Incentives, Sanctions &amp; Therapeutic Adjustments</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view="pageLayout" topLeftCell="A13" zoomScaleNormal="100" workbookViewId="0">
      <selection activeCell="B21" sqref="B21"/>
    </sheetView>
  </sheetViews>
  <sheetFormatPr defaultRowHeight="14.5" x14ac:dyDescent="0.35"/>
  <cols>
    <col min="1" max="1" width="60.1796875" customWidth="1"/>
    <col min="2" max="3" width="7.26953125" customWidth="1"/>
    <col min="4" max="4" width="47.26953125" customWidth="1"/>
  </cols>
  <sheetData>
    <row r="1" spans="1:4" ht="21" x14ac:dyDescent="0.5">
      <c r="A1" s="40" t="s">
        <v>19</v>
      </c>
      <c r="B1" s="40"/>
      <c r="C1" s="40"/>
      <c r="D1" s="40"/>
    </row>
    <row r="2" spans="1:4" ht="15.5" x14ac:dyDescent="0.35">
      <c r="A2" s="41" t="s">
        <v>411</v>
      </c>
      <c r="B2" s="41"/>
      <c r="C2" s="41"/>
      <c r="D2" s="41"/>
    </row>
    <row r="4" spans="1:4" ht="15" thickBot="1" x14ac:dyDescent="0.4"/>
    <row r="5" spans="1:4" ht="15" thickBot="1" x14ac:dyDescent="0.4">
      <c r="C5" s="3" t="s">
        <v>15</v>
      </c>
      <c r="D5" s="1" t="s">
        <v>20</v>
      </c>
    </row>
    <row r="6" spans="1:4" ht="15" thickBot="1" x14ac:dyDescent="0.4">
      <c r="C6" s="4" t="s">
        <v>16</v>
      </c>
      <c r="D6" s="1" t="s">
        <v>21</v>
      </c>
    </row>
    <row r="7" spans="1:4" ht="15" thickBot="1" x14ac:dyDescent="0.4">
      <c r="C7" s="5" t="s">
        <v>17</v>
      </c>
      <c r="D7" s="1" t="s">
        <v>22</v>
      </c>
    </row>
    <row r="11" spans="1:4" ht="19" thickBot="1" x14ac:dyDescent="0.5">
      <c r="B11" s="7">
        <f>B21</f>
        <v>0</v>
      </c>
      <c r="C11" s="8"/>
      <c r="D11" s="2" t="s">
        <v>18</v>
      </c>
    </row>
    <row r="12" spans="1:4" ht="19" thickBot="1" x14ac:dyDescent="0.4">
      <c r="A12" s="42" t="s">
        <v>412</v>
      </c>
      <c r="B12" s="43"/>
      <c r="C12" s="43"/>
      <c r="D12" s="44"/>
    </row>
    <row r="13" spans="1:4" ht="31.5" thickBot="1" x14ac:dyDescent="0.4">
      <c r="A13" s="10" t="s">
        <v>413</v>
      </c>
      <c r="B13" s="37" t="s">
        <v>15</v>
      </c>
      <c r="C13" s="22"/>
      <c r="D13" s="22"/>
    </row>
    <row r="14" spans="1:4" ht="31.5" thickBot="1" x14ac:dyDescent="0.4">
      <c r="A14" s="10" t="s">
        <v>417</v>
      </c>
      <c r="B14" s="37" t="s">
        <v>15</v>
      </c>
      <c r="C14" s="22"/>
      <c r="D14" s="22"/>
    </row>
    <row r="15" spans="1:4" ht="19" thickBot="1" x14ac:dyDescent="0.4">
      <c r="A15" s="10" t="s">
        <v>414</v>
      </c>
      <c r="B15" s="37" t="s">
        <v>15</v>
      </c>
      <c r="C15" s="22"/>
      <c r="D15" s="22"/>
    </row>
    <row r="16" spans="1:4" ht="31.5" thickBot="1" x14ac:dyDescent="0.4">
      <c r="A16" s="10" t="s">
        <v>415</v>
      </c>
      <c r="B16" s="37" t="s">
        <v>15</v>
      </c>
      <c r="C16" s="22"/>
      <c r="D16" s="22"/>
    </row>
    <row r="17" spans="1:4" ht="47" thickBot="1" x14ac:dyDescent="0.4">
      <c r="A17" s="10" t="s">
        <v>416</v>
      </c>
      <c r="B17" s="37" t="s">
        <v>15</v>
      </c>
      <c r="C17" s="22"/>
      <c r="D17" s="22"/>
    </row>
    <row r="21" spans="1:4" x14ac:dyDescent="0.35">
      <c r="A21" s="6" t="s">
        <v>23</v>
      </c>
      <c r="B21" s="24">
        <f>SUM(IF(B13="n",0,IF(B13="p",0.67,IF(B13="c",1))),IF(B14="n",0,IF(B14="p",0.67,IF(B14="c",1))),IF(B15="n",0,IF(B15="p",0.67,IF(B15="c",1))),IF(B16="n",0,IF(B16="p",0.67,IF(B16="c",1))),IF(B17="n",0,IF(B17="p",0.67,IF(B17="c",1))))/5</f>
        <v>0</v>
      </c>
      <c r="C21" s="25"/>
    </row>
  </sheetData>
  <sheetProtection algorithmName="SHA-512" hashValue="MQx5SnIjSqez3qHp68BcyUhC3tt5LWEF53DOKSXn2WGwqsxoGsHFLJJuSU46DCNfa3APiIRxkjMUX/+hsrQhmA==" saltValue="a60txB2ZnmI4Bo1pW0hHlg==" spinCount="100000" sheet="1" objects="1" scenarios="1"/>
  <mergeCells count="3">
    <mergeCell ref="A1:D1"/>
    <mergeCell ref="A2:D2"/>
    <mergeCell ref="A12:D12"/>
  </mergeCells>
  <conditionalFormatting sqref="B11">
    <cfRule type="cellIs" dxfId="53" priority="11" operator="lessThan">
      <formula>0.8</formula>
    </cfRule>
    <cfRule type="cellIs" dxfId="52" priority="12" operator="between">
      <formula>0.8</formula>
      <formula>0.99</formula>
    </cfRule>
    <cfRule type="cellIs" dxfId="51" priority="13" operator="equal">
      <formula>1</formula>
    </cfRule>
  </conditionalFormatting>
  <conditionalFormatting sqref="B21">
    <cfRule type="cellIs" dxfId="50" priority="8" operator="lessThan">
      <formula>0.8</formula>
    </cfRule>
    <cfRule type="cellIs" dxfId="49" priority="9" operator="between">
      <formula>0.8</formula>
      <formula>0.99</formula>
    </cfRule>
    <cfRule type="cellIs" dxfId="48" priority="10" operator="equal">
      <formula>1</formula>
    </cfRule>
  </conditionalFormatting>
  <conditionalFormatting sqref="B21:C21">
    <cfRule type="cellIs" dxfId="47" priority="7" operator="equal">
      <formula>"c"</formula>
    </cfRule>
  </conditionalFormatting>
  <conditionalFormatting sqref="B13:B17">
    <cfRule type="cellIs" dxfId="46" priority="3" operator="equal">
      <formula>"N"</formula>
    </cfRule>
  </conditionalFormatting>
  <conditionalFormatting sqref="B13:B17">
    <cfRule type="cellIs" dxfId="45" priority="1" operator="equal">
      <formula>"P"</formula>
    </cfRule>
    <cfRule type="cellIs" dxfId="44" priority="2" operator="equal">
      <formula>"C"</formula>
    </cfRule>
  </conditionalFormatting>
  <dataValidations count="1">
    <dataValidation type="list" allowBlank="1" showInputMessage="1" showErrorMessage="1" error="Please enter N, C, or P." sqref="B13:B17">
      <formula1>"N,P,C"</formula1>
    </dataValidation>
  </dataValidations>
  <pageMargins left="0.7" right="0.7" top="0.75" bottom="0.75" header="0.3" footer="0.3"/>
  <pageSetup orientation="landscape" r:id="rId1"/>
  <headerFooter>
    <oddFooter>&amp;CPage &amp;P
St. 15 - Training</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Layout" topLeftCell="A7" zoomScaleNormal="100" workbookViewId="0">
      <selection activeCell="B19" sqref="B19"/>
    </sheetView>
  </sheetViews>
  <sheetFormatPr defaultRowHeight="14.5" x14ac:dyDescent="0.35"/>
  <cols>
    <col min="1" max="1" width="60.1796875" customWidth="1"/>
    <col min="2" max="3" width="7.26953125" customWidth="1"/>
    <col min="4" max="4" width="47.26953125" customWidth="1"/>
  </cols>
  <sheetData>
    <row r="1" spans="1:4" ht="21" x14ac:dyDescent="0.5">
      <c r="A1" s="40" t="s">
        <v>19</v>
      </c>
      <c r="B1" s="40"/>
      <c r="C1" s="40"/>
      <c r="D1" s="40"/>
    </row>
    <row r="2" spans="1:4" ht="15.5" x14ac:dyDescent="0.35">
      <c r="A2" s="41" t="s">
        <v>418</v>
      </c>
      <c r="B2" s="41"/>
      <c r="C2" s="41"/>
      <c r="D2" s="41"/>
    </row>
    <row r="4" spans="1:4" ht="15" thickBot="1" x14ac:dyDescent="0.4"/>
    <row r="5" spans="1:4" ht="15" thickBot="1" x14ac:dyDescent="0.4">
      <c r="C5" s="3" t="s">
        <v>15</v>
      </c>
      <c r="D5" s="1" t="s">
        <v>20</v>
      </c>
    </row>
    <row r="6" spans="1:4" ht="15" thickBot="1" x14ac:dyDescent="0.4">
      <c r="C6" s="4" t="s">
        <v>16</v>
      </c>
      <c r="D6" s="1" t="s">
        <v>21</v>
      </c>
    </row>
    <row r="7" spans="1:4" ht="15" thickBot="1" x14ac:dyDescent="0.4">
      <c r="C7" s="5" t="s">
        <v>17</v>
      </c>
      <c r="D7" s="1" t="s">
        <v>22</v>
      </c>
    </row>
    <row r="11" spans="1:4" ht="19" thickBot="1" x14ac:dyDescent="0.5">
      <c r="B11" s="7">
        <f>B19</f>
        <v>0</v>
      </c>
      <c r="C11" s="8"/>
      <c r="D11" s="2" t="s">
        <v>18</v>
      </c>
    </row>
    <row r="12" spans="1:4" ht="19" thickBot="1" x14ac:dyDescent="0.4">
      <c r="A12" s="42" t="s">
        <v>419</v>
      </c>
      <c r="B12" s="43"/>
      <c r="C12" s="43"/>
      <c r="D12" s="44"/>
    </row>
    <row r="13" spans="1:4" ht="47" thickBot="1" x14ac:dyDescent="0.4">
      <c r="A13" s="10" t="s">
        <v>420</v>
      </c>
      <c r="B13" s="37" t="s">
        <v>15</v>
      </c>
      <c r="C13" s="22"/>
      <c r="D13" s="22"/>
    </row>
    <row r="14" spans="1:4" ht="19" thickBot="1" x14ac:dyDescent="0.4">
      <c r="A14" s="10" t="s">
        <v>421</v>
      </c>
      <c r="B14" s="37" t="s">
        <v>15</v>
      </c>
      <c r="C14" s="22"/>
      <c r="D14" s="22"/>
    </row>
    <row r="15" spans="1:4" ht="31.5" thickBot="1" x14ac:dyDescent="0.4">
      <c r="A15" s="10" t="s">
        <v>422</v>
      </c>
      <c r="B15" s="37" t="s">
        <v>15</v>
      </c>
      <c r="C15" s="22"/>
      <c r="D15" s="22"/>
    </row>
    <row r="19" spans="1:3" x14ac:dyDescent="0.35">
      <c r="A19" s="6" t="s">
        <v>23</v>
      </c>
      <c r="B19" s="24">
        <f>SUM(IF(B13="n",0,IF(B13="p",0.67,IF(B13="c",1))),IF(B14="n",0,IF(B14="p",0.67,IF(B14="c",1))),IF(B15="n",0,IF(B15="p",0.67,IF(B15="c",1))))/3</f>
        <v>0</v>
      </c>
      <c r="C19" s="25"/>
    </row>
  </sheetData>
  <sheetProtection algorithmName="SHA-512" hashValue="maUeAX2Ojq7KZqwSQ0MNvgTInuYKVgir7jNIfPMQR2r3ftUqqvs0frP2Aj/OBmx3fVTPWLl58RR78MyAKZ16tw==" saltValue="poGtfoXb66yNysy1Z8xKpQ==" spinCount="100000" sheet="1" objects="1" scenarios="1"/>
  <mergeCells count="3">
    <mergeCell ref="A1:D1"/>
    <mergeCell ref="A2:D2"/>
    <mergeCell ref="A12:D12"/>
  </mergeCells>
  <conditionalFormatting sqref="B11">
    <cfRule type="cellIs" dxfId="43" priority="11" operator="lessThan">
      <formula>0.8</formula>
    </cfRule>
    <cfRule type="cellIs" dxfId="42" priority="12" operator="between">
      <formula>0.8</formula>
      <formula>0.99</formula>
    </cfRule>
    <cfRule type="cellIs" dxfId="41" priority="13" operator="equal">
      <formula>1</formula>
    </cfRule>
  </conditionalFormatting>
  <conditionalFormatting sqref="B19">
    <cfRule type="cellIs" dxfId="40" priority="8" operator="lessThan">
      <formula>0.8</formula>
    </cfRule>
    <cfRule type="cellIs" dxfId="39" priority="9" operator="between">
      <formula>0.8</formula>
      <formula>0.99</formula>
    </cfRule>
    <cfRule type="cellIs" dxfId="38" priority="10" operator="equal">
      <formula>1</formula>
    </cfRule>
  </conditionalFormatting>
  <conditionalFormatting sqref="B19:C19">
    <cfRule type="cellIs" dxfId="37" priority="7" operator="equal">
      <formula>"c"</formula>
    </cfRule>
  </conditionalFormatting>
  <conditionalFormatting sqref="B13:B15">
    <cfRule type="cellIs" dxfId="36" priority="3" operator="equal">
      <formula>"N"</formula>
    </cfRule>
  </conditionalFormatting>
  <conditionalFormatting sqref="B13:B15">
    <cfRule type="cellIs" dxfId="35" priority="1" operator="equal">
      <formula>"P"</formula>
    </cfRule>
    <cfRule type="cellIs" dxfId="34" priority="2" operator="equal">
      <formula>"C"</formula>
    </cfRule>
  </conditionalFormatting>
  <dataValidations count="1">
    <dataValidation type="list" allowBlank="1" showInputMessage="1" showErrorMessage="1" error="Please enter N, C, or P." sqref="B13:B15">
      <formula1>"N,P,C"</formula1>
    </dataValidation>
  </dataValidations>
  <pageMargins left="0.7" right="0.7" top="0.75" bottom="0.75" header="0.3" footer="0.3"/>
  <pageSetup orientation="landscape" r:id="rId1"/>
  <headerFooter>
    <oddFooter>&amp;CPage &amp;P
St. 16 - Community Outreach</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view="pageLayout" topLeftCell="A7" zoomScaleNormal="100" workbookViewId="0">
      <selection activeCell="B13" sqref="B13"/>
    </sheetView>
  </sheetViews>
  <sheetFormatPr defaultRowHeight="14.5" x14ac:dyDescent="0.35"/>
  <cols>
    <col min="1" max="1" width="60.1796875" customWidth="1"/>
    <col min="2" max="3" width="7.26953125" customWidth="1"/>
    <col min="4" max="4" width="47.26953125" customWidth="1"/>
  </cols>
  <sheetData>
    <row r="1" spans="1:4" ht="21" x14ac:dyDescent="0.5">
      <c r="A1" s="49" t="s">
        <v>19</v>
      </c>
      <c r="B1" s="49"/>
      <c r="C1" s="49"/>
      <c r="D1" s="49"/>
    </row>
    <row r="2" spans="1:4" ht="15.5" x14ac:dyDescent="0.35">
      <c r="A2" s="50" t="s">
        <v>423</v>
      </c>
      <c r="B2" s="50"/>
      <c r="C2" s="50"/>
      <c r="D2" s="50"/>
    </row>
    <row r="4" spans="1:4" ht="15" thickBot="1" x14ac:dyDescent="0.4"/>
    <row r="5" spans="1:4" ht="15" thickBot="1" x14ac:dyDescent="0.4">
      <c r="C5" s="29" t="s">
        <v>15</v>
      </c>
      <c r="D5" s="30" t="s">
        <v>20</v>
      </c>
    </row>
    <row r="6" spans="1:4" ht="15" thickBot="1" x14ac:dyDescent="0.4">
      <c r="C6" s="31" t="s">
        <v>16</v>
      </c>
      <c r="D6" s="30" t="s">
        <v>21</v>
      </c>
    </row>
    <row r="7" spans="1:4" ht="15" thickBot="1" x14ac:dyDescent="0.4">
      <c r="C7" s="32" t="s">
        <v>17</v>
      </c>
      <c r="D7" s="30" t="s">
        <v>22</v>
      </c>
    </row>
    <row r="11" spans="1:4" ht="19" thickBot="1" x14ac:dyDescent="0.5">
      <c r="B11" s="27">
        <f>B48</f>
        <v>0</v>
      </c>
      <c r="C11" s="28"/>
      <c r="D11" s="2" t="s">
        <v>18</v>
      </c>
    </row>
    <row r="12" spans="1:4" ht="19" thickBot="1" x14ac:dyDescent="0.4">
      <c r="A12" s="42" t="s">
        <v>424</v>
      </c>
      <c r="B12" s="43"/>
      <c r="C12" s="43"/>
      <c r="D12" s="44"/>
    </row>
    <row r="13" spans="1:4" ht="31.5" thickBot="1" x14ac:dyDescent="0.4">
      <c r="A13" s="26" t="s">
        <v>425</v>
      </c>
      <c r="B13" s="37" t="s">
        <v>15</v>
      </c>
      <c r="C13" s="22"/>
      <c r="D13" s="22"/>
    </row>
    <row r="14" spans="1:4" ht="31.5" thickBot="1" x14ac:dyDescent="0.4">
      <c r="A14" s="26" t="s">
        <v>426</v>
      </c>
      <c r="B14" s="37" t="s">
        <v>15</v>
      </c>
      <c r="C14" s="22"/>
      <c r="D14" s="22"/>
    </row>
    <row r="15" spans="1:4" ht="31.5" thickBot="1" x14ac:dyDescent="0.4">
      <c r="A15" s="26" t="s">
        <v>427</v>
      </c>
      <c r="B15" s="37" t="s">
        <v>15</v>
      </c>
      <c r="C15" s="22"/>
      <c r="D15" s="22"/>
    </row>
    <row r="16" spans="1:4" ht="47" thickBot="1" x14ac:dyDescent="0.4">
      <c r="A16" s="26" t="s">
        <v>428</v>
      </c>
      <c r="B16" s="37" t="s">
        <v>15</v>
      </c>
      <c r="C16" s="22"/>
      <c r="D16" s="22"/>
    </row>
    <row r="17" spans="1:4" ht="47" thickBot="1" x14ac:dyDescent="0.4">
      <c r="A17" s="26" t="s">
        <v>429</v>
      </c>
      <c r="B17" s="37" t="s">
        <v>15</v>
      </c>
      <c r="C17" s="22"/>
      <c r="D17" s="22"/>
    </row>
    <row r="18" spans="1:4" ht="19" thickBot="1" x14ac:dyDescent="0.4">
      <c r="A18" s="46" t="s">
        <v>430</v>
      </c>
      <c r="B18" s="47"/>
      <c r="C18" s="47"/>
      <c r="D18" s="48"/>
    </row>
    <row r="19" spans="1:4" ht="31.5" thickBot="1" x14ac:dyDescent="0.4">
      <c r="A19" s="26" t="s">
        <v>431</v>
      </c>
      <c r="B19" s="37" t="s">
        <v>15</v>
      </c>
      <c r="C19" s="22"/>
      <c r="D19" s="22"/>
    </row>
    <row r="20" spans="1:4" ht="31.5" thickBot="1" x14ac:dyDescent="0.4">
      <c r="A20" s="26" t="s">
        <v>432</v>
      </c>
      <c r="B20" s="37" t="s">
        <v>15</v>
      </c>
      <c r="C20" s="22"/>
      <c r="D20" s="22"/>
    </row>
    <row r="21" spans="1:4" ht="31.5" thickBot="1" x14ac:dyDescent="0.4">
      <c r="A21" s="26" t="s">
        <v>433</v>
      </c>
      <c r="B21" s="37" t="s">
        <v>15</v>
      </c>
      <c r="C21" s="22"/>
      <c r="D21" s="22"/>
    </row>
    <row r="22" spans="1:4" ht="31.5" thickBot="1" x14ac:dyDescent="0.4">
      <c r="A22" s="26" t="s">
        <v>434</v>
      </c>
      <c r="B22" s="37" t="s">
        <v>15</v>
      </c>
      <c r="C22" s="22"/>
      <c r="D22" s="22"/>
    </row>
    <row r="23" spans="1:4" ht="31.5" thickBot="1" x14ac:dyDescent="0.4">
      <c r="A23" s="26" t="s">
        <v>435</v>
      </c>
      <c r="B23" s="37" t="s">
        <v>15</v>
      </c>
      <c r="C23" s="22"/>
      <c r="D23" s="22"/>
    </row>
    <row r="24" spans="1:4" ht="31.5" thickBot="1" x14ac:dyDescent="0.4">
      <c r="A24" s="26" t="s">
        <v>436</v>
      </c>
      <c r="B24" s="37" t="s">
        <v>15</v>
      </c>
      <c r="C24" s="22"/>
      <c r="D24" s="22"/>
    </row>
    <row r="25" spans="1:4" ht="19" thickBot="1" x14ac:dyDescent="0.4">
      <c r="A25" s="46" t="s">
        <v>437</v>
      </c>
      <c r="B25" s="47"/>
      <c r="C25" s="47"/>
      <c r="D25" s="48"/>
    </row>
    <row r="26" spans="1:4" ht="31.5" thickBot="1" x14ac:dyDescent="0.4">
      <c r="A26" s="26" t="s">
        <v>438</v>
      </c>
      <c r="B26" s="37" t="s">
        <v>15</v>
      </c>
      <c r="C26" s="22"/>
      <c r="D26" s="22"/>
    </row>
    <row r="27" spans="1:4" ht="31.5" thickBot="1" x14ac:dyDescent="0.4">
      <c r="A27" s="26" t="s">
        <v>439</v>
      </c>
      <c r="B27" s="37" t="s">
        <v>15</v>
      </c>
      <c r="C27" s="22"/>
      <c r="D27" s="22"/>
    </row>
    <row r="28" spans="1:4" ht="31.5" thickBot="1" x14ac:dyDescent="0.4">
      <c r="A28" s="26" t="s">
        <v>440</v>
      </c>
      <c r="B28" s="37" t="s">
        <v>15</v>
      </c>
      <c r="C28" s="22"/>
      <c r="D28" s="22"/>
    </row>
    <row r="29" spans="1:4" ht="19" thickBot="1" x14ac:dyDescent="0.4">
      <c r="A29" s="46" t="s">
        <v>441</v>
      </c>
      <c r="B29" s="47"/>
      <c r="C29" s="47"/>
      <c r="D29" s="48"/>
    </row>
    <row r="30" spans="1:4" ht="47" thickBot="1" x14ac:dyDescent="0.4">
      <c r="A30" s="26" t="s">
        <v>442</v>
      </c>
      <c r="B30" s="37" t="s">
        <v>15</v>
      </c>
      <c r="C30" s="22"/>
      <c r="D30" s="22"/>
    </row>
    <row r="31" spans="1:4" ht="31.5" thickBot="1" x14ac:dyDescent="0.4">
      <c r="A31" s="26" t="s">
        <v>443</v>
      </c>
      <c r="B31" s="37" t="s">
        <v>15</v>
      </c>
      <c r="C31" s="22"/>
      <c r="D31" s="22"/>
    </row>
    <row r="32" spans="1:4" ht="31.5" thickBot="1" x14ac:dyDescent="0.4">
      <c r="A32" s="26" t="s">
        <v>444</v>
      </c>
      <c r="B32" s="37" t="s">
        <v>15</v>
      </c>
      <c r="C32" s="22"/>
      <c r="D32" s="22"/>
    </row>
    <row r="33" spans="1:4" ht="19" thickBot="1" x14ac:dyDescent="0.4">
      <c r="A33" s="46" t="s">
        <v>445</v>
      </c>
      <c r="B33" s="47"/>
      <c r="C33" s="47"/>
      <c r="D33" s="48"/>
    </row>
    <row r="34" spans="1:4" ht="31.5" thickBot="1" x14ac:dyDescent="0.4">
      <c r="A34" s="26" t="s">
        <v>446</v>
      </c>
      <c r="B34" s="37" t="s">
        <v>15</v>
      </c>
      <c r="C34" s="22"/>
      <c r="D34" s="22"/>
    </row>
    <row r="35" spans="1:4" ht="47" thickBot="1" x14ac:dyDescent="0.4">
      <c r="A35" s="26" t="s">
        <v>447</v>
      </c>
      <c r="B35" s="37" t="s">
        <v>15</v>
      </c>
      <c r="C35" s="22"/>
      <c r="D35" s="22"/>
    </row>
    <row r="36" spans="1:4" ht="19" thickBot="1" x14ac:dyDescent="0.4">
      <c r="A36" s="26" t="s">
        <v>448</v>
      </c>
      <c r="B36" s="37" t="s">
        <v>15</v>
      </c>
      <c r="C36" s="22"/>
      <c r="D36" s="22"/>
    </row>
    <row r="37" spans="1:4" ht="19" thickBot="1" x14ac:dyDescent="0.4">
      <c r="A37" s="46" t="s">
        <v>449</v>
      </c>
      <c r="B37" s="47"/>
      <c r="C37" s="47"/>
      <c r="D37" s="48"/>
    </row>
    <row r="38" spans="1:4" ht="47" thickBot="1" x14ac:dyDescent="0.4">
      <c r="A38" s="26" t="s">
        <v>450</v>
      </c>
      <c r="B38" s="37" t="s">
        <v>15</v>
      </c>
      <c r="C38" s="22"/>
      <c r="D38" s="22"/>
    </row>
    <row r="39" spans="1:4" ht="19" thickBot="1" x14ac:dyDescent="0.4">
      <c r="A39" s="46" t="s">
        <v>451</v>
      </c>
      <c r="B39" s="47"/>
      <c r="C39" s="47"/>
      <c r="D39" s="48"/>
    </row>
    <row r="40" spans="1:4" ht="47" thickBot="1" x14ac:dyDescent="0.4">
      <c r="A40" s="26" t="s">
        <v>452</v>
      </c>
      <c r="B40" s="37" t="s">
        <v>15</v>
      </c>
      <c r="C40" s="22"/>
      <c r="D40" s="22"/>
    </row>
    <row r="41" spans="1:4" ht="19" thickBot="1" x14ac:dyDescent="0.4">
      <c r="A41" s="46" t="s">
        <v>453</v>
      </c>
      <c r="B41" s="47"/>
      <c r="C41" s="47"/>
      <c r="D41" s="48"/>
    </row>
    <row r="42" spans="1:4" ht="31.5" thickBot="1" x14ac:dyDescent="0.4">
      <c r="A42" s="26" t="s">
        <v>454</v>
      </c>
      <c r="B42" s="37" t="s">
        <v>15</v>
      </c>
      <c r="C42" s="22"/>
      <c r="D42" s="22"/>
    </row>
    <row r="43" spans="1:4" ht="19" thickBot="1" x14ac:dyDescent="0.4">
      <c r="A43" s="46" t="s">
        <v>455</v>
      </c>
      <c r="B43" s="47"/>
      <c r="C43" s="47"/>
      <c r="D43" s="48"/>
    </row>
    <row r="44" spans="1:4" ht="47" thickBot="1" x14ac:dyDescent="0.4">
      <c r="A44" s="26" t="s">
        <v>456</v>
      </c>
      <c r="B44" s="37" t="s">
        <v>15</v>
      </c>
      <c r="C44" s="22"/>
      <c r="D44" s="22"/>
    </row>
    <row r="48" spans="1:4" x14ac:dyDescent="0.35">
      <c r="A48" s="23" t="s">
        <v>23</v>
      </c>
      <c r="B48" s="24">
        <f>SUM(IF(B13="n",0,IF(B13="p",0.67,IF(B13="c",1))),IF(B14="n",0,IF(B14="p",0.67,IF(B14="c",1))),IF(B15="n",0,IF(B15="p",0.67,IF(B15="c",1))),IF(B16="n",0,IF(B16="p",0.67,IF(B16="c",1))),IF(B17="n",0,IF(B17="p",0.67,IF(B17="c",1))),IF(B19="n",0,IF(B19="p",0.67,IF(B19="c",1))),IF(B20="n",0,IF(B20="p",0.67,IF(B20="c",1))),IF(B21="n",0,IF(B21="p",0.67,IF(B21="c",1))),IF(B22="n",0,IF(B22="p",0.67,IF(B22="c",1))),IF(B23="n",0,IF(B23="p",0.67,IF(B23="c",1))),IF(B24="n",0,IF(B24="p",0.67,IF(B24="c",1))),IF(B26="n",0,IF(B26="p",0.67,IF(B26="c",1))),IF(B27="n",0,IF(B27="p",0.67,IF(B27="c",1))),IF(B28="n",0,IF(B28="p",0.67,IF(B28="c",1))),IF(B30="n",0,IF(B30="p",0.67,IF(B30="c",1))),IF(B31="n",0,IF(B31="p",0.67,IF(B31="c",1))),IF(B32="n",0,IF(B32="p",0.67,IF(B32="c",1))),IF(B34="n",0,IF(B34="p",0.67,IF(B34="c",1))),IF(B35="n",0,IF(B35="p",0.67,IF(B35="c",1))),IF(B36="n",0,IF(B36="p",0.67,IF(B36="c",1))),IF(B38="n",0,IF(B38="p",0.67,IF(B38="c",1))),IF(B40="n",0,IF(B40="p",0.67,IF(B40="c",1))),IF(B42="n",0,IF(B42="p",0.67,IF(B42="c",1))),IF(B44="n",0,IF(B44="p",0.67,IF(B44="c",1))))/24</f>
        <v>0</v>
      </c>
      <c r="C48" s="25"/>
    </row>
  </sheetData>
  <sheetProtection algorithmName="SHA-512" hashValue="NW6potnrGxsFSAUFXYJ9i8rPBpKWwQ8mlNPyG2OHXUawiDpkyuNmDvfopH1hqQZJ1DZeMg03tnWwLN3lkt3PnQ==" saltValue="dlg6rW5LNsuRaTWsdBPpyg==" spinCount="100000" sheet="1" objects="1" scenarios="1"/>
  <mergeCells count="11">
    <mergeCell ref="A29:D29"/>
    <mergeCell ref="A1:D1"/>
    <mergeCell ref="A2:D2"/>
    <mergeCell ref="A12:D12"/>
    <mergeCell ref="A18:D18"/>
    <mergeCell ref="A25:D25"/>
    <mergeCell ref="A33:D33"/>
    <mergeCell ref="A37:D37"/>
    <mergeCell ref="A39:D39"/>
    <mergeCell ref="A41:D41"/>
    <mergeCell ref="A43:D43"/>
  </mergeCells>
  <conditionalFormatting sqref="B11">
    <cfRule type="cellIs" dxfId="33" priority="35" operator="lessThan">
      <formula>0.8</formula>
    </cfRule>
    <cfRule type="cellIs" dxfId="32" priority="36" operator="between">
      <formula>0.8</formula>
      <formula>0.99</formula>
    </cfRule>
    <cfRule type="cellIs" dxfId="31" priority="37" operator="equal">
      <formula>1</formula>
    </cfRule>
  </conditionalFormatting>
  <conditionalFormatting sqref="B48">
    <cfRule type="cellIs" dxfId="30" priority="32" operator="lessThan">
      <formula>0.8</formula>
    </cfRule>
    <cfRule type="cellIs" dxfId="29" priority="33" operator="between">
      <formula>0.8</formula>
      <formula>0.99</formula>
    </cfRule>
    <cfRule type="cellIs" dxfId="28" priority="34" operator="equal">
      <formula>1</formula>
    </cfRule>
  </conditionalFormatting>
  <conditionalFormatting sqref="B48:C48">
    <cfRule type="cellIs" dxfId="27" priority="31" operator="equal">
      <formula>"c"</formula>
    </cfRule>
  </conditionalFormatting>
  <conditionalFormatting sqref="B13:B17">
    <cfRule type="cellIs" dxfId="26" priority="27" operator="equal">
      <formula>"N"</formula>
    </cfRule>
  </conditionalFormatting>
  <conditionalFormatting sqref="B13:B17">
    <cfRule type="cellIs" dxfId="25" priority="25" operator="equal">
      <formula>"P"</formula>
    </cfRule>
    <cfRule type="cellIs" dxfId="24" priority="26" operator="equal">
      <formula>"C"</formula>
    </cfRule>
  </conditionalFormatting>
  <conditionalFormatting sqref="B19:B24">
    <cfRule type="cellIs" dxfId="23" priority="24" operator="equal">
      <formula>"N"</formula>
    </cfRule>
  </conditionalFormatting>
  <conditionalFormatting sqref="B19:B24">
    <cfRule type="cellIs" dxfId="22" priority="22" operator="equal">
      <formula>"P"</formula>
    </cfRule>
    <cfRule type="cellIs" dxfId="21" priority="23" operator="equal">
      <formula>"C"</formula>
    </cfRule>
  </conditionalFormatting>
  <conditionalFormatting sqref="B30:B32">
    <cfRule type="cellIs" dxfId="20" priority="21" operator="equal">
      <formula>"N"</formula>
    </cfRule>
  </conditionalFormatting>
  <conditionalFormatting sqref="B30:B32">
    <cfRule type="cellIs" dxfId="19" priority="19" operator="equal">
      <formula>"P"</formula>
    </cfRule>
    <cfRule type="cellIs" dxfId="18" priority="20" operator="equal">
      <formula>"C"</formula>
    </cfRule>
  </conditionalFormatting>
  <conditionalFormatting sqref="B26:B28">
    <cfRule type="cellIs" dxfId="17" priority="18" operator="equal">
      <formula>"N"</formula>
    </cfRule>
  </conditionalFormatting>
  <conditionalFormatting sqref="B26:B28">
    <cfRule type="cellIs" dxfId="16" priority="16" operator="equal">
      <formula>"P"</formula>
    </cfRule>
    <cfRule type="cellIs" dxfId="15" priority="17" operator="equal">
      <formula>"C"</formula>
    </cfRule>
  </conditionalFormatting>
  <conditionalFormatting sqref="B34:B36">
    <cfRule type="cellIs" dxfId="14" priority="15" operator="equal">
      <formula>"N"</formula>
    </cfRule>
  </conditionalFormatting>
  <conditionalFormatting sqref="B34:B36">
    <cfRule type="cellIs" dxfId="13" priority="13" operator="equal">
      <formula>"P"</formula>
    </cfRule>
    <cfRule type="cellIs" dxfId="12" priority="14" operator="equal">
      <formula>"C"</formula>
    </cfRule>
  </conditionalFormatting>
  <conditionalFormatting sqref="B38">
    <cfRule type="cellIs" dxfId="11" priority="12" operator="equal">
      <formula>"N"</formula>
    </cfRule>
  </conditionalFormatting>
  <conditionalFormatting sqref="B38">
    <cfRule type="cellIs" dxfId="10" priority="10" operator="equal">
      <formula>"P"</formula>
    </cfRule>
    <cfRule type="cellIs" dxfId="9" priority="11" operator="equal">
      <formula>"C"</formula>
    </cfRule>
  </conditionalFormatting>
  <conditionalFormatting sqref="B40">
    <cfRule type="cellIs" dxfId="8" priority="9" operator="equal">
      <formula>"N"</formula>
    </cfRule>
  </conditionalFormatting>
  <conditionalFormatting sqref="B40">
    <cfRule type="cellIs" dxfId="7" priority="7" operator="equal">
      <formula>"P"</formula>
    </cfRule>
    <cfRule type="cellIs" dxfId="6" priority="8" operator="equal">
      <formula>"C"</formula>
    </cfRule>
  </conditionalFormatting>
  <conditionalFormatting sqref="B42">
    <cfRule type="cellIs" dxfId="5" priority="6" operator="equal">
      <formula>"N"</formula>
    </cfRule>
  </conditionalFormatting>
  <conditionalFormatting sqref="B42">
    <cfRule type="cellIs" dxfId="4" priority="4" operator="equal">
      <formula>"P"</formula>
    </cfRule>
    <cfRule type="cellIs" dxfId="3" priority="5" operator="equal">
      <formula>"C"</formula>
    </cfRule>
  </conditionalFormatting>
  <conditionalFormatting sqref="B44">
    <cfRule type="cellIs" dxfId="2" priority="3" operator="equal">
      <formula>"N"</formula>
    </cfRule>
  </conditionalFormatting>
  <conditionalFormatting sqref="B44">
    <cfRule type="cellIs" dxfId="1" priority="1" operator="equal">
      <formula>"P"</formula>
    </cfRule>
    <cfRule type="cellIs" dxfId="0" priority="2" operator="equal">
      <formula>"C"</formula>
    </cfRule>
  </conditionalFormatting>
  <dataValidations count="1">
    <dataValidation type="list" allowBlank="1" showInputMessage="1" showErrorMessage="1" error="Please enter N, C, or P." sqref="B13:B17 B19:B24 B30:B32 B26:B28 B34:B36 B38 B40 B42 B44">
      <formula1>"N,P,C"</formula1>
    </dataValidation>
  </dataValidations>
  <pageMargins left="0.7" right="0.7" top="0.75" bottom="0.75" header="0.3" footer="0.3"/>
  <pageSetup orientation="landscape" r:id="rId1"/>
  <headerFooter>
    <oddFooter>&amp;CPage &amp;P
St. 17 - Performance Measures &amp; Evaluation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view="pageLayout" topLeftCell="A25" zoomScaleNormal="100" workbookViewId="0">
      <selection activeCell="B32" sqref="B32"/>
    </sheetView>
  </sheetViews>
  <sheetFormatPr defaultRowHeight="14.5" x14ac:dyDescent="0.35"/>
  <cols>
    <col min="1" max="1" width="60.1796875" customWidth="1"/>
    <col min="2" max="3" width="7.26953125" customWidth="1"/>
    <col min="4" max="4" width="47.26953125" customWidth="1"/>
  </cols>
  <sheetData>
    <row r="1" spans="1:4" ht="21" x14ac:dyDescent="0.5">
      <c r="A1" s="40" t="s">
        <v>19</v>
      </c>
      <c r="B1" s="40"/>
      <c r="C1" s="40"/>
      <c r="D1" s="40"/>
    </row>
    <row r="2" spans="1:4" ht="15.5" x14ac:dyDescent="0.35">
      <c r="A2" s="41" t="s">
        <v>289</v>
      </c>
      <c r="B2" s="41"/>
      <c r="C2" s="41"/>
      <c r="D2" s="41"/>
    </row>
    <row r="4" spans="1:4" ht="15" thickBot="1" x14ac:dyDescent="0.4"/>
    <row r="5" spans="1:4" ht="15" thickBot="1" x14ac:dyDescent="0.4">
      <c r="C5" s="3" t="s">
        <v>15</v>
      </c>
      <c r="D5" s="1" t="s">
        <v>20</v>
      </c>
    </row>
    <row r="6" spans="1:4" ht="15" thickBot="1" x14ac:dyDescent="0.4">
      <c r="C6" s="4" t="s">
        <v>16</v>
      </c>
      <c r="D6" s="1" t="s">
        <v>21</v>
      </c>
    </row>
    <row r="7" spans="1:4" ht="15" thickBot="1" x14ac:dyDescent="0.4">
      <c r="C7" s="5" t="s">
        <v>17</v>
      </c>
      <c r="D7" s="1" t="s">
        <v>22</v>
      </c>
    </row>
    <row r="11" spans="1:4" ht="19" thickBot="1" x14ac:dyDescent="0.5">
      <c r="B11" s="7">
        <f>B32</f>
        <v>0</v>
      </c>
      <c r="C11" s="8"/>
      <c r="D11" s="2" t="s">
        <v>18</v>
      </c>
    </row>
    <row r="12" spans="1:4" ht="19" thickBot="1" x14ac:dyDescent="0.4">
      <c r="A12" s="42" t="s">
        <v>24</v>
      </c>
      <c r="B12" s="43"/>
      <c r="C12" s="43"/>
      <c r="D12" s="44"/>
    </row>
    <row r="13" spans="1:4" ht="31.5" thickBot="1" x14ac:dyDescent="0.4">
      <c r="A13" s="10" t="s">
        <v>25</v>
      </c>
      <c r="B13" s="37" t="s">
        <v>15</v>
      </c>
      <c r="C13" s="21"/>
      <c r="D13" s="22"/>
    </row>
    <row r="14" spans="1:4" ht="31.5" thickBot="1" x14ac:dyDescent="0.4">
      <c r="A14" s="10" t="s">
        <v>26</v>
      </c>
      <c r="B14" s="37" t="s">
        <v>15</v>
      </c>
      <c r="C14" s="21"/>
      <c r="D14" s="22"/>
    </row>
    <row r="15" spans="1:4" ht="19" thickBot="1" x14ac:dyDescent="0.4">
      <c r="A15" s="42" t="s">
        <v>27</v>
      </c>
      <c r="B15" s="43"/>
      <c r="C15" s="43"/>
      <c r="D15" s="44"/>
    </row>
    <row r="16" spans="1:4" ht="47" thickBot="1" x14ac:dyDescent="0.4">
      <c r="A16" s="10" t="s">
        <v>28</v>
      </c>
      <c r="B16" s="37" t="s">
        <v>15</v>
      </c>
      <c r="C16" s="21"/>
      <c r="D16" s="22"/>
    </row>
    <row r="17" spans="1:4" ht="31.5" thickBot="1" x14ac:dyDescent="0.4">
      <c r="A17" s="10" t="s">
        <v>29</v>
      </c>
      <c r="B17" s="37" t="s">
        <v>15</v>
      </c>
      <c r="C17" s="21"/>
      <c r="D17" s="22"/>
    </row>
    <row r="18" spans="1:4" ht="31.5" thickBot="1" x14ac:dyDescent="0.4">
      <c r="A18" s="10" t="s">
        <v>30</v>
      </c>
      <c r="B18" s="37" t="s">
        <v>15</v>
      </c>
      <c r="C18" s="21"/>
      <c r="D18" s="22"/>
    </row>
    <row r="19" spans="1:4" ht="19" thickBot="1" x14ac:dyDescent="0.4">
      <c r="A19" s="42" t="s">
        <v>31</v>
      </c>
      <c r="B19" s="43"/>
      <c r="C19" s="43"/>
      <c r="D19" s="44"/>
    </row>
    <row r="20" spans="1:4" ht="47" thickBot="1" x14ac:dyDescent="0.4">
      <c r="A20" s="10" t="s">
        <v>32</v>
      </c>
      <c r="B20" s="37" t="s">
        <v>15</v>
      </c>
      <c r="C20" s="21"/>
      <c r="D20" s="22"/>
    </row>
    <row r="21" spans="1:4" ht="47" thickBot="1" x14ac:dyDescent="0.4">
      <c r="A21" s="10" t="s">
        <v>33</v>
      </c>
      <c r="B21" s="37" t="s">
        <v>15</v>
      </c>
      <c r="C21" s="21"/>
      <c r="D21" s="22"/>
    </row>
    <row r="22" spans="1:4" ht="19" thickBot="1" x14ac:dyDescent="0.4">
      <c r="A22" s="42" t="s">
        <v>34</v>
      </c>
      <c r="B22" s="43"/>
      <c r="C22" s="43"/>
      <c r="D22" s="44"/>
    </row>
    <row r="23" spans="1:4" ht="47" thickBot="1" x14ac:dyDescent="0.4">
      <c r="A23" s="10" t="s">
        <v>35</v>
      </c>
      <c r="B23" s="37" t="s">
        <v>15</v>
      </c>
      <c r="C23" s="21"/>
      <c r="D23" s="36"/>
    </row>
    <row r="24" spans="1:4" ht="31.5" thickBot="1" x14ac:dyDescent="0.4">
      <c r="A24" s="10" t="s">
        <v>36</v>
      </c>
      <c r="B24" s="37" t="s">
        <v>15</v>
      </c>
      <c r="C24" s="21"/>
      <c r="D24" s="36"/>
    </row>
    <row r="25" spans="1:4" ht="19" thickBot="1" x14ac:dyDescent="0.4">
      <c r="A25" s="42" t="s">
        <v>37</v>
      </c>
      <c r="B25" s="43"/>
      <c r="C25" s="43"/>
      <c r="D25" s="44"/>
    </row>
    <row r="26" spans="1:4" ht="47" thickBot="1" x14ac:dyDescent="0.4">
      <c r="A26" s="10" t="s">
        <v>38</v>
      </c>
      <c r="B26" s="37" t="s">
        <v>15</v>
      </c>
      <c r="C26" s="21"/>
      <c r="D26" s="36"/>
    </row>
    <row r="27" spans="1:4" ht="19" thickBot="1" x14ac:dyDescent="0.4">
      <c r="A27" s="42" t="s">
        <v>39</v>
      </c>
      <c r="B27" s="43"/>
      <c r="C27" s="43"/>
      <c r="D27" s="44"/>
    </row>
    <row r="28" spans="1:4" ht="31.5" thickBot="1" x14ac:dyDescent="0.4">
      <c r="A28" s="10" t="s">
        <v>40</v>
      </c>
      <c r="B28" s="37" t="s">
        <v>15</v>
      </c>
      <c r="C28" s="21"/>
      <c r="D28" s="36"/>
    </row>
    <row r="32" spans="1:4" x14ac:dyDescent="0.35">
      <c r="A32" s="6" t="s">
        <v>23</v>
      </c>
      <c r="B32" s="24">
        <f>SUM(IF(B13="n",0,IF(B13="p",0.67,IF(B13="C",1))),IF(B14="n",0,IF(B14="p",0.67,IF(B14="C",1))),IF(B16="n",0,IF(B16="p",0.67,IF(B16="C",1))),IF(B17="n",0,IF(B17="p",0.67,IF(B17="C",1))),IF(B20="n",0,IF(B20="p",0.67,IF(B20="C",1))),IF(B18="n",0,IF(B18="p",0.67,IF(B18="C",1))),IF(B23="n",0,IF(B23="p",0.67,IF(B23="C",1))),IF(B24="n",0,IF(B24="p",0.67,IF(B24="C",1))),IF(B21="n",0,IF(B21="p",0.67,IF(B21="C",1))),IF(B26="n",0,IF(B26="p",0.67,IF(B26="C",1))),IF(B28="n",0,IF(B28="p",0.67,IF(B28="C",1))))/11</f>
        <v>0</v>
      </c>
      <c r="C32" s="25"/>
    </row>
  </sheetData>
  <sheetProtection algorithmName="SHA-512" hashValue="D/S1DovH4lO8+RIfC1bCe4sNqXk01vWTD/gwSgip19IMbBLkzGWPNo3SK3pOwT+xMyw1A2ecgyT351eG+b/kCA==" saltValue="4i0xcESMpTb4VWRoozhMLg==" spinCount="100000" sheet="1" objects="1" scenarios="1"/>
  <mergeCells count="8">
    <mergeCell ref="A22:D22"/>
    <mergeCell ref="A25:D25"/>
    <mergeCell ref="A27:D27"/>
    <mergeCell ref="A1:D1"/>
    <mergeCell ref="A12:D12"/>
    <mergeCell ref="A15:D15"/>
    <mergeCell ref="A19:D19"/>
    <mergeCell ref="A2:D2"/>
  </mergeCells>
  <conditionalFormatting sqref="B11">
    <cfRule type="cellIs" dxfId="433" priority="25" operator="lessThan">
      <formula>0.8</formula>
    </cfRule>
    <cfRule type="cellIs" dxfId="432" priority="26" operator="between">
      <formula>0.8</formula>
      <formula>0.99</formula>
    </cfRule>
    <cfRule type="cellIs" dxfId="431" priority="27" operator="equal">
      <formula>1</formula>
    </cfRule>
  </conditionalFormatting>
  <conditionalFormatting sqref="B32">
    <cfRule type="cellIs" dxfId="430" priority="22" operator="lessThan">
      <formula>0.8</formula>
    </cfRule>
    <cfRule type="cellIs" dxfId="429" priority="23" operator="between">
      <formula>0.8</formula>
      <formula>0.99</formula>
    </cfRule>
    <cfRule type="cellIs" dxfId="428" priority="24" operator="equal">
      <formula>1</formula>
    </cfRule>
  </conditionalFormatting>
  <conditionalFormatting sqref="C16:C18 C20:C21 C23:C24 C26 C28 C13:C14">
    <cfRule type="cellIs" dxfId="427" priority="21" operator="equal">
      <formula>"N"</formula>
    </cfRule>
  </conditionalFormatting>
  <conditionalFormatting sqref="C16:C18 C20:C21 C23:C24 C26 C28 C13:C14">
    <cfRule type="cellIs" dxfId="426" priority="20" operator="equal">
      <formula>"P"</formula>
    </cfRule>
  </conditionalFormatting>
  <conditionalFormatting sqref="C16:C18 C20:C21 C23:C24 C26 C28 C13:C14">
    <cfRule type="cellIs" dxfId="425" priority="19" operator="equal">
      <formula>"C"</formula>
    </cfRule>
  </conditionalFormatting>
  <conditionalFormatting sqref="B13">
    <cfRule type="cellIs" dxfId="424" priority="18" operator="equal">
      <formula>"N"</formula>
    </cfRule>
  </conditionalFormatting>
  <conditionalFormatting sqref="B13">
    <cfRule type="cellIs" dxfId="423" priority="16" operator="equal">
      <formula>"P"</formula>
    </cfRule>
    <cfRule type="cellIs" dxfId="422" priority="17" operator="equal">
      <formula>"C"</formula>
    </cfRule>
  </conditionalFormatting>
  <conditionalFormatting sqref="B16:B18 B14">
    <cfRule type="cellIs" dxfId="421" priority="15" operator="equal">
      <formula>"N"</formula>
    </cfRule>
  </conditionalFormatting>
  <conditionalFormatting sqref="B16:B18 B14">
    <cfRule type="cellIs" dxfId="420" priority="13" operator="equal">
      <formula>"P"</formula>
    </cfRule>
    <cfRule type="cellIs" dxfId="419" priority="14" operator="equal">
      <formula>"C"</formula>
    </cfRule>
  </conditionalFormatting>
  <conditionalFormatting sqref="B20:B21">
    <cfRule type="cellIs" dxfId="418" priority="12" operator="equal">
      <formula>"N"</formula>
    </cfRule>
  </conditionalFormatting>
  <conditionalFormatting sqref="B20:B21">
    <cfRule type="cellIs" dxfId="417" priority="10" operator="equal">
      <formula>"P"</formula>
    </cfRule>
    <cfRule type="cellIs" dxfId="416" priority="11" operator="equal">
      <formula>"C"</formula>
    </cfRule>
  </conditionalFormatting>
  <conditionalFormatting sqref="B23:B24">
    <cfRule type="cellIs" dxfId="415" priority="9" operator="equal">
      <formula>"N"</formula>
    </cfRule>
  </conditionalFormatting>
  <conditionalFormatting sqref="B23:B24">
    <cfRule type="cellIs" dxfId="414" priority="7" operator="equal">
      <formula>"P"</formula>
    </cfRule>
    <cfRule type="cellIs" dxfId="413" priority="8" operator="equal">
      <formula>"C"</formula>
    </cfRule>
  </conditionalFormatting>
  <conditionalFormatting sqref="B26">
    <cfRule type="cellIs" dxfId="412" priority="6" operator="equal">
      <formula>"N"</formula>
    </cfRule>
  </conditionalFormatting>
  <conditionalFormatting sqref="B26">
    <cfRule type="cellIs" dxfId="411" priority="4" operator="equal">
      <formula>"P"</formula>
    </cfRule>
    <cfRule type="cellIs" dxfId="410" priority="5" operator="equal">
      <formula>"C"</formula>
    </cfRule>
  </conditionalFormatting>
  <conditionalFormatting sqref="B28">
    <cfRule type="cellIs" dxfId="409" priority="3" operator="equal">
      <formula>"N"</formula>
    </cfRule>
  </conditionalFormatting>
  <conditionalFormatting sqref="B28">
    <cfRule type="cellIs" dxfId="408" priority="1" operator="equal">
      <formula>"P"</formula>
    </cfRule>
    <cfRule type="cellIs" dxfId="407" priority="2" operator="equal">
      <formula>"C"</formula>
    </cfRule>
  </conditionalFormatting>
  <dataValidations count="1">
    <dataValidation type="list" allowBlank="1" showInputMessage="1" showErrorMessage="1" error="Please enter N, C, or P." sqref="B13:B14 B16:B18 B20:B21 B23:B24 B26 B28">
      <formula1>"N,P,C"</formula1>
    </dataValidation>
  </dataValidations>
  <pageMargins left="0.7" right="0.7" top="0.75" bottom="0.75" header="0.3" footer="0.3"/>
  <pageSetup orientation="landscape" r:id="rId1"/>
  <headerFooter>
    <oddFooter>&amp;C&amp;8Page &amp;P
St. 2 - Equity and Inclusion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view="pageLayout" topLeftCell="A44" zoomScaleNormal="100" workbookViewId="0">
      <selection activeCell="B47" sqref="B47"/>
    </sheetView>
  </sheetViews>
  <sheetFormatPr defaultRowHeight="14.5" x14ac:dyDescent="0.35"/>
  <cols>
    <col min="1" max="1" width="60.1796875" customWidth="1"/>
    <col min="2" max="3" width="7.26953125" customWidth="1"/>
    <col min="4" max="4" width="47.26953125" customWidth="1"/>
  </cols>
  <sheetData>
    <row r="1" spans="1:4" ht="21" x14ac:dyDescent="0.5">
      <c r="A1" s="40" t="s">
        <v>19</v>
      </c>
      <c r="B1" s="40"/>
      <c r="C1" s="40"/>
      <c r="D1" s="40"/>
    </row>
    <row r="2" spans="1:4" ht="15.5" x14ac:dyDescent="0.35">
      <c r="A2" s="41" t="s">
        <v>288</v>
      </c>
      <c r="B2" s="41"/>
      <c r="C2" s="41"/>
      <c r="D2" s="41"/>
    </row>
    <row r="4" spans="1:4" ht="15" thickBot="1" x14ac:dyDescent="0.4"/>
    <row r="5" spans="1:4" ht="15" thickBot="1" x14ac:dyDescent="0.4">
      <c r="C5" s="3" t="s">
        <v>15</v>
      </c>
      <c r="D5" s="1" t="s">
        <v>20</v>
      </c>
    </row>
    <row r="6" spans="1:4" ht="15" thickBot="1" x14ac:dyDescent="0.4">
      <c r="C6" s="4" t="s">
        <v>16</v>
      </c>
      <c r="D6" s="1" t="s">
        <v>21</v>
      </c>
    </row>
    <row r="7" spans="1:4" ht="15" thickBot="1" x14ac:dyDescent="0.4">
      <c r="C7" s="5" t="s">
        <v>17</v>
      </c>
      <c r="D7" s="1" t="s">
        <v>22</v>
      </c>
    </row>
    <row r="11" spans="1:4" ht="19" thickBot="1" x14ac:dyDescent="0.5">
      <c r="B11" s="7">
        <f>B47</f>
        <v>0</v>
      </c>
      <c r="C11" s="8"/>
      <c r="D11" s="2" t="s">
        <v>18</v>
      </c>
    </row>
    <row r="12" spans="1:4" ht="19" thickBot="1" x14ac:dyDescent="0.4">
      <c r="A12" s="42" t="s">
        <v>41</v>
      </c>
      <c r="B12" s="43"/>
      <c r="C12" s="43"/>
      <c r="D12" s="44"/>
    </row>
    <row r="13" spans="1:4" ht="57" customHeight="1" thickBot="1" x14ac:dyDescent="0.4">
      <c r="A13" s="10" t="s">
        <v>42</v>
      </c>
      <c r="B13" s="37" t="s">
        <v>15</v>
      </c>
      <c r="C13" s="22"/>
      <c r="D13" s="22"/>
    </row>
    <row r="14" spans="1:4" ht="31.5" thickBot="1" x14ac:dyDescent="0.4">
      <c r="A14" s="10" t="s">
        <v>43</v>
      </c>
      <c r="B14" s="37" t="s">
        <v>15</v>
      </c>
      <c r="C14" s="22"/>
      <c r="D14" s="22"/>
    </row>
    <row r="15" spans="1:4" ht="31.5" thickBot="1" x14ac:dyDescent="0.4">
      <c r="A15" s="10" t="s">
        <v>44</v>
      </c>
      <c r="B15" s="37" t="s">
        <v>15</v>
      </c>
      <c r="C15" s="22"/>
      <c r="D15" s="22"/>
    </row>
    <row r="16" spans="1:4" ht="31.5" thickBot="1" x14ac:dyDescent="0.4">
      <c r="A16" s="10" t="s">
        <v>45</v>
      </c>
      <c r="B16" s="37" t="s">
        <v>15</v>
      </c>
      <c r="C16" s="22"/>
      <c r="D16" s="22"/>
    </row>
    <row r="17" spans="1:4" ht="19" thickBot="1" x14ac:dyDescent="0.4">
      <c r="A17" s="42" t="s">
        <v>46</v>
      </c>
      <c r="B17" s="43"/>
      <c r="C17" s="43"/>
      <c r="D17" s="44"/>
    </row>
    <row r="18" spans="1:4" ht="31.5" thickBot="1" x14ac:dyDescent="0.4">
      <c r="A18" s="10" t="s">
        <v>47</v>
      </c>
      <c r="B18" s="37" t="s">
        <v>15</v>
      </c>
      <c r="C18" s="22"/>
      <c r="D18" s="22"/>
    </row>
    <row r="19" spans="1:4" ht="52.5" thickBot="1" x14ac:dyDescent="0.4">
      <c r="A19" s="11" t="s">
        <v>48</v>
      </c>
      <c r="B19" s="37" t="s">
        <v>15</v>
      </c>
      <c r="C19" s="22"/>
      <c r="D19" s="22"/>
    </row>
    <row r="20" spans="1:4" ht="31.5" thickBot="1" x14ac:dyDescent="0.4">
      <c r="A20" s="10" t="s">
        <v>49</v>
      </c>
      <c r="B20" s="37" t="s">
        <v>15</v>
      </c>
      <c r="C20" s="22"/>
      <c r="D20" s="22"/>
    </row>
    <row r="21" spans="1:4" ht="31.5" thickBot="1" x14ac:dyDescent="0.4">
      <c r="A21" s="10" t="s">
        <v>50</v>
      </c>
      <c r="B21" s="37" t="s">
        <v>15</v>
      </c>
      <c r="C21" s="22"/>
      <c r="D21" s="22"/>
    </row>
    <row r="22" spans="1:4" ht="47" thickBot="1" x14ac:dyDescent="0.4">
      <c r="A22" s="10" t="s">
        <v>51</v>
      </c>
      <c r="B22" s="37" t="s">
        <v>15</v>
      </c>
      <c r="C22" s="22"/>
      <c r="D22" s="22"/>
    </row>
    <row r="23" spans="1:4" ht="19" thickBot="1" x14ac:dyDescent="0.4">
      <c r="A23" s="10" t="s">
        <v>52</v>
      </c>
      <c r="B23" s="37" t="s">
        <v>15</v>
      </c>
      <c r="C23" s="22"/>
      <c r="D23" s="22"/>
    </row>
    <row r="24" spans="1:4" ht="19" thickBot="1" x14ac:dyDescent="0.4">
      <c r="A24" s="42" t="s">
        <v>53</v>
      </c>
      <c r="B24" s="43"/>
      <c r="C24" s="43"/>
      <c r="D24" s="44"/>
    </row>
    <row r="25" spans="1:4" ht="19" thickBot="1" x14ac:dyDescent="0.4">
      <c r="A25" s="10" t="s">
        <v>54</v>
      </c>
      <c r="B25" s="37" t="s">
        <v>15</v>
      </c>
      <c r="C25" s="22"/>
      <c r="D25" s="22"/>
    </row>
    <row r="26" spans="1:4" ht="19.5" customHeight="1" thickBot="1" x14ac:dyDescent="0.4">
      <c r="A26" s="10" t="s">
        <v>55</v>
      </c>
      <c r="B26" s="35">
        <f>SUM(IF(B27="n",0,IF(B27="p",0.67,IF(B27="c",1))),IF(B28="n",0,IF(B28="p",0.67,IF(B28="c",1))),IF(B29="n",0,IF(B29="p",0.67,IF(B29="c",1))),IF(B30="n",0,IF(B30="p",0.67,IF(B30="c",1))),IF(B31="n",0,IF(B31="p",0.67,IF(B31="c",1))),IF(B32="n",0,IF(B32="p",0.67,IF(B32="c",1))),IF(B33="n",0,IF(B33="p",0.67,IF(B33="c",1))),IF(B34="n",0,IF(B34="p",0.67,IF(B34="c",1))),IF(B35="n",0,IF(B35="p",0.67,IF(B35="c",1))),IF(B36="n",0,IF(B36="p",0.67,IF(B36="c",1))),IF(B37="n",0,IF(B37="p",0.67,IF(B37="c",1))),IF(B38="n",0,IF(B38="p",0.67,IF(B38="c",1))),IF(B39="n",0,IF(B39="p",0.67,IF(B39="c",1))),IF(B40="n",0,IF(B40="p",0.67,IF(B40="c",1))),IF(B41="n",0,IF(B41="p",0.67,IF(B41="c",1))))/15</f>
        <v>0</v>
      </c>
      <c r="C26" s="34"/>
      <c r="D26" s="34"/>
    </row>
    <row r="27" spans="1:4" ht="19" thickBot="1" x14ac:dyDescent="0.4">
      <c r="A27" s="12" t="s">
        <v>56</v>
      </c>
      <c r="B27" s="37" t="s">
        <v>15</v>
      </c>
      <c r="C27" s="22"/>
      <c r="D27" s="22"/>
    </row>
    <row r="28" spans="1:4" ht="19.5" customHeight="1" thickBot="1" x14ac:dyDescent="0.4">
      <c r="A28" s="12" t="s">
        <v>57</v>
      </c>
      <c r="B28" s="37" t="s">
        <v>15</v>
      </c>
      <c r="C28" s="22"/>
      <c r="D28" s="22"/>
    </row>
    <row r="29" spans="1:4" ht="19.5" customHeight="1" thickBot="1" x14ac:dyDescent="0.4">
      <c r="A29" s="12" t="s">
        <v>58</v>
      </c>
      <c r="B29" s="37" t="s">
        <v>15</v>
      </c>
      <c r="C29" s="22"/>
      <c r="D29" s="22"/>
    </row>
    <row r="30" spans="1:4" ht="19" thickBot="1" x14ac:dyDescent="0.4">
      <c r="A30" s="12" t="s">
        <v>59</v>
      </c>
      <c r="B30" s="37" t="s">
        <v>15</v>
      </c>
      <c r="C30" s="22"/>
      <c r="D30" s="22"/>
    </row>
    <row r="31" spans="1:4" ht="19" thickBot="1" x14ac:dyDescent="0.4">
      <c r="A31" s="12" t="s">
        <v>60</v>
      </c>
      <c r="B31" s="37" t="s">
        <v>15</v>
      </c>
      <c r="C31" s="22"/>
      <c r="D31" s="22"/>
    </row>
    <row r="32" spans="1:4" ht="19" thickBot="1" x14ac:dyDescent="0.4">
      <c r="A32" s="12" t="s">
        <v>61</v>
      </c>
      <c r="B32" s="37" t="s">
        <v>15</v>
      </c>
      <c r="C32" s="22"/>
      <c r="D32" s="22"/>
    </row>
    <row r="33" spans="1:4" ht="19" thickBot="1" x14ac:dyDescent="0.4">
      <c r="A33" s="12" t="s">
        <v>62</v>
      </c>
      <c r="B33" s="37" t="s">
        <v>15</v>
      </c>
      <c r="C33" s="22"/>
      <c r="D33" s="22"/>
    </row>
    <row r="34" spans="1:4" ht="19" thickBot="1" x14ac:dyDescent="0.4">
      <c r="A34" s="12" t="s">
        <v>63</v>
      </c>
      <c r="B34" s="37" t="s">
        <v>15</v>
      </c>
      <c r="C34" s="22"/>
      <c r="D34" s="22"/>
    </row>
    <row r="35" spans="1:4" ht="19" thickBot="1" x14ac:dyDescent="0.4">
      <c r="A35" s="12" t="s">
        <v>64</v>
      </c>
      <c r="B35" s="37" t="s">
        <v>15</v>
      </c>
      <c r="C35" s="22"/>
      <c r="D35" s="22"/>
    </row>
    <row r="36" spans="1:4" ht="19" thickBot="1" x14ac:dyDescent="0.4">
      <c r="A36" s="12" t="s">
        <v>65</v>
      </c>
      <c r="B36" s="37" t="s">
        <v>15</v>
      </c>
      <c r="C36" s="22"/>
      <c r="D36" s="22"/>
    </row>
    <row r="37" spans="1:4" ht="19" thickBot="1" x14ac:dyDescent="0.4">
      <c r="A37" s="12" t="s">
        <v>66</v>
      </c>
      <c r="B37" s="37" t="s">
        <v>15</v>
      </c>
      <c r="C37" s="22"/>
      <c r="D37" s="22"/>
    </row>
    <row r="38" spans="1:4" ht="19" thickBot="1" x14ac:dyDescent="0.4">
      <c r="A38" s="12" t="s">
        <v>67</v>
      </c>
      <c r="B38" s="37" t="s">
        <v>15</v>
      </c>
      <c r="C38" s="22"/>
      <c r="D38" s="22"/>
    </row>
    <row r="39" spans="1:4" ht="19" thickBot="1" x14ac:dyDescent="0.4">
      <c r="A39" s="12" t="s">
        <v>68</v>
      </c>
      <c r="B39" s="37" t="s">
        <v>15</v>
      </c>
      <c r="C39" s="22"/>
      <c r="D39" s="22"/>
    </row>
    <row r="40" spans="1:4" ht="19" thickBot="1" x14ac:dyDescent="0.4">
      <c r="A40" s="12" t="s">
        <v>69</v>
      </c>
      <c r="B40" s="37" t="s">
        <v>15</v>
      </c>
      <c r="C40" s="22"/>
      <c r="D40" s="22"/>
    </row>
    <row r="41" spans="1:4" ht="19" thickBot="1" x14ac:dyDescent="0.4">
      <c r="A41" s="13" t="s">
        <v>70</v>
      </c>
      <c r="B41" s="37" t="s">
        <v>15</v>
      </c>
      <c r="C41" s="22"/>
      <c r="D41" s="22"/>
    </row>
    <row r="42" spans="1:4" ht="47" thickBot="1" x14ac:dyDescent="0.4">
      <c r="A42" s="10" t="s">
        <v>71</v>
      </c>
      <c r="B42" s="37" t="s">
        <v>15</v>
      </c>
      <c r="C42" s="22"/>
      <c r="D42" s="22"/>
    </row>
    <row r="47" spans="1:4" x14ac:dyDescent="0.35">
      <c r="A47" s="6" t="s">
        <v>23</v>
      </c>
      <c r="B47" s="24">
        <f>SUM(IF(B13="n",0,IF(B13="p",0.67,IF(B13="c",1))),IF(B14="n",0,IF(B14="p",0.67,IF(B14="c",1))),IF(B15="n",0,IF(B15="p",0.67,IF(B15="c",1))),IF(B16="n",0,IF(B16="p",0.67,IF(B16="c",1))),IF(B18="n",0,IF(B18="p",0.67,IF(B18="c",1))),IF(B19="n",0,IF(B19="p",0.67,IF(B19="c",1))),IF(B20="n",0,IF(B20="p",0.67,IF(B20="c",1))),IF(B21="n",0,IF(B21="p",0.67,IF(B21="c",1))),IF(B22="n",0,IF(B22="p",0.67,IF(B22="c",1))),IF(B23="n",0,IF(B23="p",0.67,IF(B23="c",1))),IF(B25="n",0,IF(B25="p",0.67,IF(B25="c",1))),IF(B42="n",0,IF(B42="p",0.67,IF(B42="c",1))),B26)/13</f>
        <v>0</v>
      </c>
      <c r="C47" s="25"/>
    </row>
  </sheetData>
  <sheetProtection algorithmName="SHA-512" hashValue="/xpAC6T3sayUM74BTa1Jrgl3Fiv+5lvVIYK2L8AhnI8IXsUqdTSb4W05PYBhAWcfqq6fzOqqjnyimZANKtZ92Q==" saltValue="fbRq63byHLxz26yJYaVhUw==" spinCount="100000" sheet="1" objects="1" scenarios="1"/>
  <mergeCells count="5">
    <mergeCell ref="A1:D1"/>
    <mergeCell ref="A12:D12"/>
    <mergeCell ref="A17:D17"/>
    <mergeCell ref="A24:D24"/>
    <mergeCell ref="A2:D2"/>
  </mergeCells>
  <conditionalFormatting sqref="B11">
    <cfRule type="cellIs" dxfId="406" priority="32" operator="lessThan">
      <formula>0.8</formula>
    </cfRule>
    <cfRule type="cellIs" dxfId="405" priority="33" operator="between">
      <formula>0.8</formula>
      <formula>0.99</formula>
    </cfRule>
    <cfRule type="cellIs" dxfId="404" priority="34" operator="equal">
      <formula>1</formula>
    </cfRule>
  </conditionalFormatting>
  <conditionalFormatting sqref="B47">
    <cfRule type="cellIs" dxfId="403" priority="29" operator="lessThan">
      <formula>0.8</formula>
    </cfRule>
    <cfRule type="cellIs" dxfId="402" priority="30" operator="between">
      <formula>0.8</formula>
      <formula>0.99</formula>
    </cfRule>
    <cfRule type="cellIs" dxfId="401" priority="31" operator="equal">
      <formula>1</formula>
    </cfRule>
  </conditionalFormatting>
  <conditionalFormatting sqref="B26">
    <cfRule type="cellIs" dxfId="400" priority="22" operator="lessThan">
      <formula>0.8</formula>
    </cfRule>
    <cfRule type="cellIs" dxfId="399" priority="23" operator="between">
      <formula>0.8</formula>
      <formula>0.99</formula>
    </cfRule>
    <cfRule type="cellIs" dxfId="398" priority="24" operator="equal">
      <formula>1</formula>
    </cfRule>
  </conditionalFormatting>
  <conditionalFormatting sqref="B13:B16">
    <cfRule type="cellIs" dxfId="397" priority="21" operator="equal">
      <formula>"N"</formula>
    </cfRule>
  </conditionalFormatting>
  <conditionalFormatting sqref="B13:B16">
    <cfRule type="cellIs" dxfId="396" priority="19" operator="equal">
      <formula>"P"</formula>
    </cfRule>
    <cfRule type="cellIs" dxfId="395" priority="20" operator="equal">
      <formula>"C"</formula>
    </cfRule>
  </conditionalFormatting>
  <conditionalFormatting sqref="B18:B20">
    <cfRule type="cellIs" dxfId="394" priority="18" operator="equal">
      <formula>"N"</formula>
    </cfRule>
  </conditionalFormatting>
  <conditionalFormatting sqref="B18:B20">
    <cfRule type="cellIs" dxfId="393" priority="16" operator="equal">
      <formula>"P"</formula>
    </cfRule>
    <cfRule type="cellIs" dxfId="392" priority="17" operator="equal">
      <formula>"C"</formula>
    </cfRule>
  </conditionalFormatting>
  <conditionalFormatting sqref="B21:B23">
    <cfRule type="cellIs" dxfId="391" priority="15" operator="equal">
      <formula>"N"</formula>
    </cfRule>
  </conditionalFormatting>
  <conditionalFormatting sqref="B21:B23">
    <cfRule type="cellIs" dxfId="390" priority="13" operator="equal">
      <formula>"P"</formula>
    </cfRule>
    <cfRule type="cellIs" dxfId="389" priority="14" operator="equal">
      <formula>"C"</formula>
    </cfRule>
  </conditionalFormatting>
  <conditionalFormatting sqref="B25">
    <cfRule type="cellIs" dxfId="388" priority="12" operator="equal">
      <formula>"N"</formula>
    </cfRule>
  </conditionalFormatting>
  <conditionalFormatting sqref="B25">
    <cfRule type="cellIs" dxfId="387" priority="10" operator="equal">
      <formula>"P"</formula>
    </cfRule>
    <cfRule type="cellIs" dxfId="386" priority="11" operator="equal">
      <formula>"C"</formula>
    </cfRule>
  </conditionalFormatting>
  <conditionalFormatting sqref="B27:B37">
    <cfRule type="cellIs" dxfId="385" priority="9" operator="equal">
      <formula>"N"</formula>
    </cfRule>
  </conditionalFormatting>
  <conditionalFormatting sqref="B27:B37">
    <cfRule type="cellIs" dxfId="384" priority="7" operator="equal">
      <formula>"P"</formula>
    </cfRule>
    <cfRule type="cellIs" dxfId="383" priority="8" operator="equal">
      <formula>"C"</formula>
    </cfRule>
  </conditionalFormatting>
  <conditionalFormatting sqref="B38:B41">
    <cfRule type="cellIs" dxfId="382" priority="6" operator="equal">
      <formula>"N"</formula>
    </cfRule>
  </conditionalFormatting>
  <conditionalFormatting sqref="B38:B41">
    <cfRule type="cellIs" dxfId="381" priority="4" operator="equal">
      <formula>"P"</formula>
    </cfRule>
    <cfRule type="cellIs" dxfId="380" priority="5" operator="equal">
      <formula>"C"</formula>
    </cfRule>
  </conditionalFormatting>
  <conditionalFormatting sqref="B42">
    <cfRule type="cellIs" dxfId="379" priority="3" operator="equal">
      <formula>"N"</formula>
    </cfRule>
  </conditionalFormatting>
  <conditionalFormatting sqref="B42">
    <cfRule type="cellIs" dxfId="378" priority="1" operator="equal">
      <formula>"P"</formula>
    </cfRule>
    <cfRule type="cellIs" dxfId="377" priority="2" operator="equal">
      <formula>"C"</formula>
    </cfRule>
  </conditionalFormatting>
  <dataValidations count="1">
    <dataValidation type="list" allowBlank="1" showInputMessage="1" showErrorMessage="1" error="Please enter N, C, or P." sqref="B13:B16 B18:B23 B25 B27:B42">
      <formula1>"N,P,C"</formula1>
    </dataValidation>
  </dataValidations>
  <pageMargins left="0.7" right="0.7" top="0.75" bottom="0.75" header="0.3" footer="0.3"/>
  <pageSetup orientation="landscape" r:id="rId1"/>
  <headerFooter>
    <oddFooter>&amp;CPage &amp;P
St. 3 - Planning Process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view="pageLayout" topLeftCell="A49" zoomScale="60" zoomScaleNormal="100" zoomScalePageLayoutView="60" workbookViewId="0">
      <selection activeCell="A47" sqref="A47:D47"/>
    </sheetView>
  </sheetViews>
  <sheetFormatPr defaultRowHeight="14.5" x14ac:dyDescent="0.35"/>
  <cols>
    <col min="1" max="1" width="60.1796875" customWidth="1"/>
    <col min="2" max="3" width="7.26953125" customWidth="1"/>
    <col min="4" max="4" width="47.26953125" customWidth="1"/>
  </cols>
  <sheetData>
    <row r="1" spans="1:4" ht="21" x14ac:dyDescent="0.5">
      <c r="A1" s="40" t="s">
        <v>19</v>
      </c>
      <c r="B1" s="40"/>
      <c r="C1" s="40"/>
      <c r="D1" s="40"/>
    </row>
    <row r="2" spans="1:4" ht="15.5" x14ac:dyDescent="0.35">
      <c r="A2" s="41" t="s">
        <v>287</v>
      </c>
      <c r="B2" s="41"/>
      <c r="C2" s="41"/>
      <c r="D2" s="41"/>
    </row>
    <row r="4" spans="1:4" ht="15" thickBot="1" x14ac:dyDescent="0.4"/>
    <row r="5" spans="1:4" ht="15" thickBot="1" x14ac:dyDescent="0.4">
      <c r="C5" s="3" t="s">
        <v>15</v>
      </c>
      <c r="D5" s="1" t="s">
        <v>20</v>
      </c>
    </row>
    <row r="6" spans="1:4" ht="15" thickBot="1" x14ac:dyDescent="0.4">
      <c r="C6" s="4" t="s">
        <v>16</v>
      </c>
      <c r="D6" s="1" t="s">
        <v>21</v>
      </c>
    </row>
    <row r="7" spans="1:4" ht="15" thickBot="1" x14ac:dyDescent="0.4">
      <c r="C7" s="5" t="s">
        <v>17</v>
      </c>
      <c r="D7" s="1" t="s">
        <v>22</v>
      </c>
    </row>
    <row r="11" spans="1:4" ht="19" thickBot="1" x14ac:dyDescent="0.5">
      <c r="B11" s="7">
        <f>B54</f>
        <v>0</v>
      </c>
      <c r="C11" s="8"/>
      <c r="D11" s="2" t="s">
        <v>18</v>
      </c>
    </row>
    <row r="12" spans="1:4" ht="19" thickBot="1" x14ac:dyDescent="0.4">
      <c r="A12" s="42" t="s">
        <v>72</v>
      </c>
      <c r="B12" s="43"/>
      <c r="C12" s="43"/>
      <c r="D12" s="44"/>
    </row>
    <row r="13" spans="1:4" ht="62.5" thickBot="1" x14ac:dyDescent="0.4">
      <c r="A13" s="10" t="s">
        <v>73</v>
      </c>
      <c r="B13" s="37" t="s">
        <v>15</v>
      </c>
      <c r="C13" s="22"/>
      <c r="D13" s="22"/>
    </row>
    <row r="14" spans="1:4" ht="19" thickBot="1" x14ac:dyDescent="0.4">
      <c r="A14" s="42" t="s">
        <v>74</v>
      </c>
      <c r="B14" s="43"/>
      <c r="C14" s="43"/>
      <c r="D14" s="44"/>
    </row>
    <row r="15" spans="1:4" ht="47" thickBot="1" x14ac:dyDescent="0.4">
      <c r="A15" s="10" t="s">
        <v>75</v>
      </c>
      <c r="B15" s="37" t="s">
        <v>15</v>
      </c>
      <c r="C15" s="22"/>
      <c r="D15" s="22"/>
    </row>
    <row r="16" spans="1:4" ht="47" thickBot="1" x14ac:dyDescent="0.4">
      <c r="A16" s="10" t="s">
        <v>76</v>
      </c>
      <c r="B16" s="37" t="s">
        <v>15</v>
      </c>
      <c r="C16" s="22"/>
      <c r="D16" s="22"/>
    </row>
    <row r="17" spans="1:4" ht="31.5" thickBot="1" x14ac:dyDescent="0.4">
      <c r="A17" s="10" t="s">
        <v>77</v>
      </c>
      <c r="B17" s="37" t="s">
        <v>15</v>
      </c>
      <c r="C17" s="22"/>
      <c r="D17" s="22"/>
    </row>
    <row r="18" spans="1:4" ht="31.5" thickBot="1" x14ac:dyDescent="0.4">
      <c r="A18" s="10" t="s">
        <v>78</v>
      </c>
      <c r="B18" s="37" t="s">
        <v>15</v>
      </c>
      <c r="C18" s="22"/>
      <c r="D18" s="22"/>
    </row>
    <row r="19" spans="1:4" ht="31.5" thickBot="1" x14ac:dyDescent="0.4">
      <c r="A19" s="10" t="s">
        <v>79</v>
      </c>
      <c r="B19" s="37" t="s">
        <v>15</v>
      </c>
      <c r="C19" s="22"/>
      <c r="D19" s="22"/>
    </row>
    <row r="20" spans="1:4" ht="19" thickBot="1" x14ac:dyDescent="0.4">
      <c r="A20" s="10" t="s">
        <v>80</v>
      </c>
      <c r="B20" s="37" t="s">
        <v>15</v>
      </c>
      <c r="C20" s="22"/>
      <c r="D20" s="22"/>
    </row>
    <row r="21" spans="1:4" ht="19" thickBot="1" x14ac:dyDescent="0.4">
      <c r="A21" s="42" t="s">
        <v>81</v>
      </c>
      <c r="B21" s="43"/>
      <c r="C21" s="43"/>
      <c r="D21" s="44"/>
    </row>
    <row r="22" spans="1:4" ht="47" thickBot="1" x14ac:dyDescent="0.4">
      <c r="A22" s="10" t="s">
        <v>82</v>
      </c>
      <c r="B22" s="37" t="s">
        <v>15</v>
      </c>
      <c r="C22" s="22"/>
      <c r="D22" s="22"/>
    </row>
    <row r="23" spans="1:4" ht="47" thickBot="1" x14ac:dyDescent="0.4">
      <c r="A23" s="10" t="s">
        <v>83</v>
      </c>
      <c r="B23" s="37" t="s">
        <v>15</v>
      </c>
      <c r="C23" s="22"/>
      <c r="D23" s="22"/>
    </row>
    <row r="24" spans="1:4" ht="31.5" thickBot="1" x14ac:dyDescent="0.4">
      <c r="A24" s="10" t="s">
        <v>84</v>
      </c>
      <c r="B24" s="37" t="s">
        <v>15</v>
      </c>
      <c r="C24" s="22"/>
      <c r="D24" s="22"/>
    </row>
    <row r="25" spans="1:4" ht="47" thickBot="1" x14ac:dyDescent="0.4">
      <c r="A25" s="10" t="s">
        <v>85</v>
      </c>
      <c r="B25" s="37" t="s">
        <v>15</v>
      </c>
      <c r="C25" s="22"/>
      <c r="D25" s="22"/>
    </row>
    <row r="26" spans="1:4" ht="47" thickBot="1" x14ac:dyDescent="0.4">
      <c r="A26" s="10" t="s">
        <v>86</v>
      </c>
      <c r="B26" s="37" t="s">
        <v>15</v>
      </c>
      <c r="C26" s="22"/>
      <c r="D26" s="22"/>
    </row>
    <row r="27" spans="1:4" ht="31.5" thickBot="1" x14ac:dyDescent="0.4">
      <c r="A27" s="10" t="s">
        <v>87</v>
      </c>
      <c r="B27" s="37" t="s">
        <v>15</v>
      </c>
      <c r="C27" s="22"/>
      <c r="D27" s="22"/>
    </row>
    <row r="28" spans="1:4" ht="47" thickBot="1" x14ac:dyDescent="0.4">
      <c r="A28" s="10" t="s">
        <v>88</v>
      </c>
      <c r="B28" s="37" t="s">
        <v>15</v>
      </c>
      <c r="C28" s="22"/>
      <c r="D28" s="22"/>
    </row>
    <row r="29" spans="1:4" ht="47" thickBot="1" x14ac:dyDescent="0.4">
      <c r="A29" s="10" t="s">
        <v>89</v>
      </c>
      <c r="B29" s="37" t="s">
        <v>15</v>
      </c>
      <c r="C29" s="22"/>
      <c r="D29" s="22"/>
    </row>
    <row r="30" spans="1:4" ht="19" thickBot="1" x14ac:dyDescent="0.4">
      <c r="A30" s="42" t="s">
        <v>90</v>
      </c>
      <c r="B30" s="43"/>
      <c r="C30" s="43"/>
      <c r="D30" s="44"/>
    </row>
    <row r="31" spans="1:4" ht="19" thickBot="1" x14ac:dyDescent="0.4">
      <c r="A31" s="10" t="s">
        <v>91</v>
      </c>
      <c r="B31" s="37" t="s">
        <v>15</v>
      </c>
      <c r="C31" s="22"/>
      <c r="D31" s="22"/>
    </row>
    <row r="32" spans="1:4" ht="47" thickBot="1" x14ac:dyDescent="0.4">
      <c r="A32" s="10" t="s">
        <v>92</v>
      </c>
      <c r="B32" s="37" t="s">
        <v>15</v>
      </c>
      <c r="C32" s="22"/>
      <c r="D32" s="22"/>
    </row>
    <row r="33" spans="1:4" ht="31.5" thickBot="1" x14ac:dyDescent="0.4">
      <c r="A33" s="10" t="s">
        <v>93</v>
      </c>
      <c r="B33" s="37" t="s">
        <v>15</v>
      </c>
      <c r="C33" s="22"/>
      <c r="D33" s="22"/>
    </row>
    <row r="34" spans="1:4" ht="47" thickBot="1" x14ac:dyDescent="0.4">
      <c r="A34" s="10" t="s">
        <v>94</v>
      </c>
      <c r="B34" s="37" t="s">
        <v>15</v>
      </c>
      <c r="C34" s="22"/>
      <c r="D34" s="22"/>
    </row>
    <row r="35" spans="1:4" ht="31.5" thickBot="1" x14ac:dyDescent="0.4">
      <c r="A35" s="10" t="s">
        <v>95</v>
      </c>
      <c r="B35" s="37" t="s">
        <v>15</v>
      </c>
      <c r="C35" s="22"/>
      <c r="D35" s="22"/>
    </row>
    <row r="36" spans="1:4" ht="19" thickBot="1" x14ac:dyDescent="0.4">
      <c r="A36" s="10" t="s">
        <v>96</v>
      </c>
      <c r="B36" s="37" t="s">
        <v>15</v>
      </c>
      <c r="C36" s="22"/>
      <c r="D36" s="22"/>
    </row>
    <row r="37" spans="1:4" ht="31.5" thickBot="1" x14ac:dyDescent="0.4">
      <c r="A37" s="10" t="s">
        <v>97</v>
      </c>
      <c r="B37" s="37" t="s">
        <v>15</v>
      </c>
      <c r="C37" s="22"/>
      <c r="D37" s="22"/>
    </row>
    <row r="38" spans="1:4" ht="31.5" thickBot="1" x14ac:dyDescent="0.4">
      <c r="A38" s="10" t="s">
        <v>98</v>
      </c>
      <c r="B38" s="37" t="s">
        <v>15</v>
      </c>
      <c r="C38" s="22"/>
      <c r="D38" s="22"/>
    </row>
    <row r="39" spans="1:4" ht="47" thickBot="1" x14ac:dyDescent="0.4">
      <c r="A39" s="10" t="s">
        <v>99</v>
      </c>
      <c r="B39" s="37" t="s">
        <v>15</v>
      </c>
      <c r="C39" s="22"/>
      <c r="D39" s="22"/>
    </row>
    <row r="40" spans="1:4" ht="47" thickBot="1" x14ac:dyDescent="0.4">
      <c r="A40" s="10" t="s">
        <v>100</v>
      </c>
      <c r="B40" s="37" t="s">
        <v>15</v>
      </c>
      <c r="C40" s="22"/>
      <c r="D40" s="22"/>
    </row>
    <row r="41" spans="1:4" ht="19" thickBot="1" x14ac:dyDescent="0.4">
      <c r="A41" s="10" t="s">
        <v>101</v>
      </c>
      <c r="B41" s="37" t="s">
        <v>15</v>
      </c>
      <c r="C41" s="22"/>
      <c r="D41" s="22"/>
    </row>
    <row r="42" spans="1:4" ht="31.5" thickBot="1" x14ac:dyDescent="0.4">
      <c r="A42" s="10" t="s">
        <v>102</v>
      </c>
      <c r="B42" s="37" t="s">
        <v>15</v>
      </c>
      <c r="C42" s="22"/>
      <c r="D42" s="22"/>
    </row>
    <row r="43" spans="1:4" ht="19" thickBot="1" x14ac:dyDescent="0.4">
      <c r="A43" s="42" t="s">
        <v>103</v>
      </c>
      <c r="B43" s="43"/>
      <c r="C43" s="43"/>
      <c r="D43" s="44"/>
    </row>
    <row r="44" spans="1:4" ht="31.5" thickBot="1" x14ac:dyDescent="0.4">
      <c r="A44" s="10" t="s">
        <v>104</v>
      </c>
      <c r="B44" s="37" t="s">
        <v>15</v>
      </c>
      <c r="C44" s="22"/>
      <c r="D44" s="22"/>
    </row>
    <row r="45" spans="1:4" ht="31.5" thickBot="1" x14ac:dyDescent="0.4">
      <c r="A45" s="10" t="s">
        <v>105</v>
      </c>
      <c r="B45" s="37" t="s">
        <v>15</v>
      </c>
      <c r="C45" s="22"/>
      <c r="D45" s="22"/>
    </row>
    <row r="46" spans="1:4" ht="78" thickBot="1" x14ac:dyDescent="0.4">
      <c r="A46" s="10" t="s">
        <v>106</v>
      </c>
      <c r="B46" s="37" t="s">
        <v>15</v>
      </c>
      <c r="C46" s="22"/>
      <c r="D46" s="22"/>
    </row>
    <row r="47" spans="1:4" ht="19" thickBot="1" x14ac:dyDescent="0.4">
      <c r="A47" s="42" t="s">
        <v>457</v>
      </c>
      <c r="B47" s="43"/>
      <c r="C47" s="43"/>
      <c r="D47" s="44"/>
    </row>
    <row r="48" spans="1:4" ht="31.5" thickBot="1" x14ac:dyDescent="0.4">
      <c r="A48" s="10" t="s">
        <v>107</v>
      </c>
      <c r="B48" s="37" t="s">
        <v>15</v>
      </c>
      <c r="C48" s="22"/>
      <c r="D48" s="22"/>
    </row>
    <row r="49" spans="1:4" ht="47" thickBot="1" x14ac:dyDescent="0.4">
      <c r="A49" s="10" t="s">
        <v>108</v>
      </c>
      <c r="B49" s="37" t="s">
        <v>15</v>
      </c>
      <c r="C49" s="22"/>
      <c r="D49" s="22"/>
    </row>
    <row r="50" spans="1:4" ht="62.5" thickBot="1" x14ac:dyDescent="0.4">
      <c r="A50" s="10" t="s">
        <v>109</v>
      </c>
      <c r="B50" s="37" t="s">
        <v>15</v>
      </c>
      <c r="C50" s="22"/>
      <c r="D50" s="22"/>
    </row>
    <row r="54" spans="1:4" x14ac:dyDescent="0.35">
      <c r="A54" s="6" t="s">
        <v>23</v>
      </c>
      <c r="B54" s="24">
        <f>SUM(IF(B13="n",0,IF(B13="p",0.67,IF(B13="c",1))),IF(B15="n",0,IF(B15="p",0.67,IF(B15="c",1))),IF(B16="n",0,IF(B16="p",0.67,IF(B16="c",1))),IF(B17="n",0,IF(B17="p",0.67,IF(B17="c",1))),IF(B18="n",0,IF(B18="p",0.67,IF(B18="c",1))),IF(B19="n",0,IF(B19="p",0.67,IF(B19="c",1))),IF(B20="n",0,IF(B20="p",0.67,IF(B20="c",1))),IF(B22="n",0,IF(B22="p",0.67,IF(B22="c",1))),IF(B23="n",0,IF(B23="p",0.67,IF(B23="c",1))),IF(B24="n",0,IF(B24="p",0.67,IF(B24="c",1))),IF(B25="n",0,IF(B25="p",0.67,IF(B25="c",1))),IF(B26="n",0,IF(B26="p",0.67,IF(B26="c",1))),IF(B27="n",0,IF(B27="p",0.67,IF(B27="c",1))),IF(B28="n",0,IF(B28="p",0.67,IF(B28="c",1))),IF(B29="n",0,IF(B29="p",0.67,IF(B29="c",1))),IF(B31="n",0,IF(B31="p",0.67,IF(B31="c",1))),IF(B32="n",0,IF(B32="p",0.67,IF(B32="c",1))),IF(B33="n",0,IF(B33="p",0.67,IF(B33="c",1))),IF(B34="n",0,IF(B34="p",0.67,IF(B34="c",1))),IF(B35="n",0,IF(B35="p",0.67,IF(B35="c",1))),IF(B36="n",0,IF(B36="p",0.67,IF(B36="c",1))),IF(B37="n",0,IF(B37="p",0.67,IF(B37="c",1))),IF(B38="n",0,IF(B38="p",0.67,IF(B38="c",1))),IF(B39="n",0,IF(B39="p",0.67,IF(B39="c",1))),IF(B40="n",0,IF(B40="p",0.67,IF(B40="c",1))),IF(B41="n",0,IF(B41="p",0.67,IF(B41="c",1))),IF(B42="n",0,IF(B42="p",0.67,IF(B42="c",1))),IF(B44="n",0,IF(B44="p",0.67,IF(B44="c",1))),IF(B45="n",0,IF(B45="p",0.67,IF(B45="c",1))),IF(B46="n",0,IF(B46="p",0.67,IF(B46="c",1))),IF(B48="n",0,IF(B48="p",0.67,IF(B48="c",1))),IF(B49="n",0,IF(B49="p",0.67,IF(B49="c",1))),IF(B50="n",0,IF(B50="p",0.67,IF(B50="c",1))))/33</f>
        <v>0</v>
      </c>
      <c r="C54" s="25"/>
    </row>
  </sheetData>
  <sheetProtection algorithmName="SHA-512" hashValue="wZT3LhdaV37srJycKfHOA6R20UvuBLscZB1GwTrP6bvX5j9z7UyNU/Ks7q+obBd3pJ2AtJkPmJhWO2sPJLw44w==" saltValue="4vjEcio1zK0BwqyUsCM4wA==" spinCount="100000" sheet="1" objects="1" scenarios="1"/>
  <mergeCells count="8">
    <mergeCell ref="A47:D47"/>
    <mergeCell ref="A2:D2"/>
    <mergeCell ref="A1:D1"/>
    <mergeCell ref="A12:D12"/>
    <mergeCell ref="A14:D14"/>
    <mergeCell ref="A21:D21"/>
    <mergeCell ref="A30:D30"/>
    <mergeCell ref="A43:D43"/>
  </mergeCells>
  <conditionalFormatting sqref="B11">
    <cfRule type="cellIs" dxfId="376" priority="34" operator="lessThan">
      <formula>0.8</formula>
    </cfRule>
    <cfRule type="cellIs" dxfId="375" priority="35" operator="between">
      <formula>0.8</formula>
      <formula>0.99</formula>
    </cfRule>
    <cfRule type="cellIs" dxfId="374" priority="36" operator="equal">
      <formula>1</formula>
    </cfRule>
  </conditionalFormatting>
  <conditionalFormatting sqref="B54">
    <cfRule type="cellIs" dxfId="373" priority="31" operator="lessThan">
      <formula>0.8</formula>
    </cfRule>
    <cfRule type="cellIs" dxfId="372" priority="32" operator="between">
      <formula>0.8</formula>
      <formula>0.99</formula>
    </cfRule>
    <cfRule type="cellIs" dxfId="371" priority="33" operator="equal">
      <formula>1</formula>
    </cfRule>
  </conditionalFormatting>
  <conditionalFormatting sqref="B13">
    <cfRule type="cellIs" dxfId="370" priority="27" operator="equal">
      <formula>"N"</formula>
    </cfRule>
  </conditionalFormatting>
  <conditionalFormatting sqref="B13">
    <cfRule type="cellIs" dxfId="369" priority="25" operator="equal">
      <formula>"P"</formula>
    </cfRule>
    <cfRule type="cellIs" dxfId="368" priority="26" operator="equal">
      <formula>"C"</formula>
    </cfRule>
  </conditionalFormatting>
  <conditionalFormatting sqref="B15:B18">
    <cfRule type="cellIs" dxfId="367" priority="24" operator="equal">
      <formula>"N"</formula>
    </cfRule>
  </conditionalFormatting>
  <conditionalFormatting sqref="B15:B18">
    <cfRule type="cellIs" dxfId="366" priority="22" operator="equal">
      <formula>"P"</formula>
    </cfRule>
    <cfRule type="cellIs" dxfId="365" priority="23" operator="equal">
      <formula>"C"</formula>
    </cfRule>
  </conditionalFormatting>
  <conditionalFormatting sqref="B19:B20">
    <cfRule type="cellIs" dxfId="364" priority="21" operator="equal">
      <formula>"N"</formula>
    </cfRule>
  </conditionalFormatting>
  <conditionalFormatting sqref="B19:B20">
    <cfRule type="cellIs" dxfId="363" priority="19" operator="equal">
      <formula>"P"</formula>
    </cfRule>
    <cfRule type="cellIs" dxfId="362" priority="20" operator="equal">
      <formula>"C"</formula>
    </cfRule>
  </conditionalFormatting>
  <conditionalFormatting sqref="B22:B28">
    <cfRule type="cellIs" dxfId="361" priority="18" operator="equal">
      <formula>"N"</formula>
    </cfRule>
  </conditionalFormatting>
  <conditionalFormatting sqref="B22:B28">
    <cfRule type="cellIs" dxfId="360" priority="16" operator="equal">
      <formula>"P"</formula>
    </cfRule>
    <cfRule type="cellIs" dxfId="359" priority="17" operator="equal">
      <formula>"C"</formula>
    </cfRule>
  </conditionalFormatting>
  <conditionalFormatting sqref="B29">
    <cfRule type="cellIs" dxfId="358" priority="15" operator="equal">
      <formula>"N"</formula>
    </cfRule>
  </conditionalFormatting>
  <conditionalFormatting sqref="B29">
    <cfRule type="cellIs" dxfId="357" priority="13" operator="equal">
      <formula>"P"</formula>
    </cfRule>
    <cfRule type="cellIs" dxfId="356" priority="14" operator="equal">
      <formula>"C"</formula>
    </cfRule>
  </conditionalFormatting>
  <conditionalFormatting sqref="B31:B34">
    <cfRule type="cellIs" dxfId="355" priority="12" operator="equal">
      <formula>"N"</formula>
    </cfRule>
  </conditionalFormatting>
  <conditionalFormatting sqref="B31:B34">
    <cfRule type="cellIs" dxfId="354" priority="10" operator="equal">
      <formula>"P"</formula>
    </cfRule>
    <cfRule type="cellIs" dxfId="353" priority="11" operator="equal">
      <formula>"C"</formula>
    </cfRule>
  </conditionalFormatting>
  <conditionalFormatting sqref="B35:B42">
    <cfRule type="cellIs" dxfId="352" priority="9" operator="equal">
      <formula>"N"</formula>
    </cfRule>
  </conditionalFormatting>
  <conditionalFormatting sqref="B35:B42">
    <cfRule type="cellIs" dxfId="351" priority="7" operator="equal">
      <formula>"P"</formula>
    </cfRule>
    <cfRule type="cellIs" dxfId="350" priority="8" operator="equal">
      <formula>"C"</formula>
    </cfRule>
  </conditionalFormatting>
  <conditionalFormatting sqref="B44:B46">
    <cfRule type="cellIs" dxfId="349" priority="6" operator="equal">
      <formula>"N"</formula>
    </cfRule>
  </conditionalFormatting>
  <conditionalFormatting sqref="B44:B46">
    <cfRule type="cellIs" dxfId="348" priority="4" operator="equal">
      <formula>"P"</formula>
    </cfRule>
    <cfRule type="cellIs" dxfId="347" priority="5" operator="equal">
      <formula>"C"</formula>
    </cfRule>
  </conditionalFormatting>
  <conditionalFormatting sqref="B48:B50">
    <cfRule type="cellIs" dxfId="346" priority="3" operator="equal">
      <formula>"N"</formula>
    </cfRule>
  </conditionalFormatting>
  <conditionalFormatting sqref="B48:B50">
    <cfRule type="cellIs" dxfId="345" priority="1" operator="equal">
      <formula>"P"</formula>
    </cfRule>
    <cfRule type="cellIs" dxfId="344" priority="2" operator="equal">
      <formula>"C"</formula>
    </cfRule>
  </conditionalFormatting>
  <dataValidations count="1">
    <dataValidation type="list" allowBlank="1" showInputMessage="1" showErrorMessage="1" error="Please enter N, C, or P." sqref="B13 B15:B20 B22:B29 B31:B42 B44:B46 B48:B50">
      <formula1>"N,P,C"</formula1>
    </dataValidation>
  </dataValidations>
  <pageMargins left="0.7" right="0.7" top="0.75" bottom="0.75" header="0.3" footer="0.3"/>
  <pageSetup orientation="landscape" r:id="rId1"/>
  <headerFooter>
    <oddFooter>&amp;CPage &amp;P
St. 4 - Teams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view="pageLayout" zoomScaleNormal="100" workbookViewId="0">
      <selection activeCell="B49" sqref="B49"/>
    </sheetView>
  </sheetViews>
  <sheetFormatPr defaultRowHeight="14.5" x14ac:dyDescent="0.35"/>
  <cols>
    <col min="1" max="1" width="60.1796875" customWidth="1"/>
    <col min="2" max="3" width="7.26953125" customWidth="1"/>
    <col min="4" max="4" width="47.26953125" customWidth="1"/>
  </cols>
  <sheetData>
    <row r="1" spans="1:4" ht="21" x14ac:dyDescent="0.5">
      <c r="A1" s="40" t="s">
        <v>19</v>
      </c>
      <c r="B1" s="40"/>
      <c r="C1" s="40"/>
      <c r="D1" s="40"/>
    </row>
    <row r="2" spans="1:4" ht="15.5" x14ac:dyDescent="0.35">
      <c r="A2" s="41" t="s">
        <v>286</v>
      </c>
      <c r="B2" s="41"/>
      <c r="C2" s="41"/>
      <c r="D2" s="41"/>
    </row>
    <row r="4" spans="1:4" ht="15" thickBot="1" x14ac:dyDescent="0.4"/>
    <row r="5" spans="1:4" ht="15" thickBot="1" x14ac:dyDescent="0.4">
      <c r="C5" s="3" t="s">
        <v>15</v>
      </c>
      <c r="D5" s="1" t="s">
        <v>20</v>
      </c>
    </row>
    <row r="6" spans="1:4" ht="15" thickBot="1" x14ac:dyDescent="0.4">
      <c r="C6" s="4" t="s">
        <v>16</v>
      </c>
      <c r="D6" s="1" t="s">
        <v>21</v>
      </c>
    </row>
    <row r="7" spans="1:4" ht="15" thickBot="1" x14ac:dyDescent="0.4">
      <c r="C7" s="5" t="s">
        <v>17</v>
      </c>
      <c r="D7" s="1" t="s">
        <v>22</v>
      </c>
    </row>
    <row r="11" spans="1:4" ht="19" thickBot="1" x14ac:dyDescent="0.5">
      <c r="B11" s="7">
        <f>B49</f>
        <v>0</v>
      </c>
      <c r="C11" s="8"/>
      <c r="D11" s="2" t="s">
        <v>18</v>
      </c>
    </row>
    <row r="12" spans="1:4" ht="19" thickBot="1" x14ac:dyDescent="0.4">
      <c r="A12" s="42" t="s">
        <v>110</v>
      </c>
      <c r="B12" s="43"/>
      <c r="C12" s="43"/>
      <c r="D12" s="44"/>
    </row>
    <row r="13" spans="1:4" ht="31.5" thickBot="1" x14ac:dyDescent="0.4">
      <c r="A13" s="10" t="s">
        <v>111</v>
      </c>
      <c r="B13" s="37" t="s">
        <v>15</v>
      </c>
      <c r="C13" s="22"/>
      <c r="D13" s="22"/>
    </row>
    <row r="14" spans="1:4" ht="31.5" thickBot="1" x14ac:dyDescent="0.4">
      <c r="A14" s="10" t="s">
        <v>112</v>
      </c>
      <c r="B14" s="37" t="s">
        <v>15</v>
      </c>
      <c r="C14" s="22"/>
      <c r="D14" s="22"/>
    </row>
    <row r="15" spans="1:4" ht="31.5" thickBot="1" x14ac:dyDescent="0.4">
      <c r="A15" s="10" t="s">
        <v>113</v>
      </c>
      <c r="B15" s="37" t="s">
        <v>15</v>
      </c>
      <c r="C15" s="22"/>
      <c r="D15" s="22"/>
    </row>
    <row r="16" spans="1:4" ht="19" thickBot="1" x14ac:dyDescent="0.4">
      <c r="A16" s="10" t="s">
        <v>114</v>
      </c>
      <c r="B16" s="37" t="s">
        <v>15</v>
      </c>
      <c r="C16" s="22"/>
      <c r="D16" s="22"/>
    </row>
    <row r="17" spans="1:4" ht="31.5" thickBot="1" x14ac:dyDescent="0.4">
      <c r="A17" s="10" t="s">
        <v>115</v>
      </c>
      <c r="B17" s="37" t="s">
        <v>15</v>
      </c>
      <c r="C17" s="22"/>
      <c r="D17" s="22"/>
    </row>
    <row r="18" spans="1:4" ht="19" thickBot="1" x14ac:dyDescent="0.4">
      <c r="A18" s="10" t="s">
        <v>116</v>
      </c>
      <c r="B18" s="37" t="s">
        <v>15</v>
      </c>
      <c r="C18" s="22"/>
      <c r="D18" s="22"/>
    </row>
    <row r="19" spans="1:4" ht="31.5" thickBot="1" x14ac:dyDescent="0.4">
      <c r="A19" s="10" t="s">
        <v>117</v>
      </c>
      <c r="B19" s="37" t="s">
        <v>15</v>
      </c>
      <c r="C19" s="22"/>
      <c r="D19" s="22"/>
    </row>
    <row r="20" spans="1:4" ht="19" thickBot="1" x14ac:dyDescent="0.4">
      <c r="A20" s="42" t="s">
        <v>118</v>
      </c>
      <c r="B20" s="43"/>
      <c r="C20" s="43"/>
      <c r="D20" s="44"/>
    </row>
    <row r="21" spans="1:4" ht="31.5" thickBot="1" x14ac:dyDescent="0.4">
      <c r="A21" s="10" t="s">
        <v>119</v>
      </c>
      <c r="B21" s="37" t="s">
        <v>15</v>
      </c>
      <c r="C21" s="22"/>
      <c r="D21" s="22"/>
    </row>
    <row r="22" spans="1:4" ht="31.5" thickBot="1" x14ac:dyDescent="0.4">
      <c r="A22" s="10" t="s">
        <v>120</v>
      </c>
      <c r="B22" s="37" t="s">
        <v>15</v>
      </c>
      <c r="C22" s="22"/>
      <c r="D22" s="22"/>
    </row>
    <row r="23" spans="1:4" ht="19" thickBot="1" x14ac:dyDescent="0.4">
      <c r="A23" s="42" t="s">
        <v>121</v>
      </c>
      <c r="B23" s="43"/>
      <c r="C23" s="43"/>
      <c r="D23" s="44"/>
    </row>
    <row r="24" spans="1:4" ht="31.5" thickBot="1" x14ac:dyDescent="0.4">
      <c r="A24" s="10" t="s">
        <v>122</v>
      </c>
      <c r="B24" s="37" t="s">
        <v>15</v>
      </c>
      <c r="C24" s="22"/>
      <c r="D24" s="22"/>
    </row>
    <row r="25" spans="1:4" ht="19" thickBot="1" x14ac:dyDescent="0.4">
      <c r="A25" s="42" t="s">
        <v>123</v>
      </c>
      <c r="B25" s="43"/>
      <c r="C25" s="43"/>
      <c r="D25" s="44"/>
    </row>
    <row r="26" spans="1:4" ht="47" thickBot="1" x14ac:dyDescent="0.4">
      <c r="A26" s="10" t="s">
        <v>124</v>
      </c>
      <c r="B26" s="37" t="s">
        <v>15</v>
      </c>
      <c r="C26" s="22"/>
      <c r="D26" s="22"/>
    </row>
    <row r="27" spans="1:4" ht="19" thickBot="1" x14ac:dyDescent="0.4">
      <c r="A27" s="42" t="s">
        <v>125</v>
      </c>
      <c r="B27" s="43"/>
      <c r="C27" s="43"/>
      <c r="D27" s="44"/>
    </row>
    <row r="28" spans="1:4" ht="47" thickBot="1" x14ac:dyDescent="0.4">
      <c r="A28" s="10" t="s">
        <v>126</v>
      </c>
      <c r="B28" s="37" t="s">
        <v>15</v>
      </c>
      <c r="C28" s="22"/>
      <c r="D28" s="22"/>
    </row>
    <row r="29" spans="1:4" ht="47" thickBot="1" x14ac:dyDescent="0.4">
      <c r="A29" s="10" t="s">
        <v>127</v>
      </c>
      <c r="B29" s="37" t="s">
        <v>15</v>
      </c>
      <c r="C29" s="22"/>
      <c r="D29" s="22"/>
    </row>
    <row r="30" spans="1:4" ht="47" thickBot="1" x14ac:dyDescent="0.4">
      <c r="A30" s="10" t="s">
        <v>128</v>
      </c>
      <c r="B30" s="37" t="s">
        <v>15</v>
      </c>
      <c r="C30" s="22"/>
      <c r="D30" s="22"/>
    </row>
    <row r="31" spans="1:4" ht="19" thickBot="1" x14ac:dyDescent="0.4">
      <c r="A31" s="42" t="s">
        <v>121</v>
      </c>
      <c r="B31" s="43"/>
      <c r="C31" s="43"/>
      <c r="D31" s="44"/>
    </row>
    <row r="32" spans="1:4" ht="31.5" thickBot="1" x14ac:dyDescent="0.4">
      <c r="A32" s="10" t="s">
        <v>129</v>
      </c>
      <c r="B32" s="37" t="s">
        <v>15</v>
      </c>
      <c r="C32" s="22"/>
      <c r="D32" s="22"/>
    </row>
    <row r="33" spans="1:4" ht="31.5" thickBot="1" x14ac:dyDescent="0.4">
      <c r="A33" s="10" t="s">
        <v>130</v>
      </c>
      <c r="B33" s="37" t="s">
        <v>15</v>
      </c>
      <c r="C33" s="22"/>
      <c r="D33" s="22"/>
    </row>
    <row r="34" spans="1:4" ht="19" thickBot="1" x14ac:dyDescent="0.4">
      <c r="A34" s="42" t="s">
        <v>131</v>
      </c>
      <c r="B34" s="43"/>
      <c r="C34" s="43"/>
      <c r="D34" s="44"/>
    </row>
    <row r="35" spans="1:4" ht="31.5" thickBot="1" x14ac:dyDescent="0.4">
      <c r="A35" s="10" t="s">
        <v>132</v>
      </c>
      <c r="B35" s="37" t="s">
        <v>15</v>
      </c>
      <c r="C35" s="22"/>
      <c r="D35" s="22"/>
    </row>
    <row r="36" spans="1:4" ht="47" thickBot="1" x14ac:dyDescent="0.4">
      <c r="A36" s="10" t="s">
        <v>133</v>
      </c>
      <c r="B36" s="37" t="s">
        <v>15</v>
      </c>
      <c r="C36" s="22"/>
      <c r="D36" s="22"/>
    </row>
    <row r="37" spans="1:4" ht="31.5" thickBot="1" x14ac:dyDescent="0.4">
      <c r="A37" s="10" t="s">
        <v>134</v>
      </c>
      <c r="B37" s="37" t="s">
        <v>15</v>
      </c>
      <c r="C37" s="22"/>
      <c r="D37" s="22"/>
    </row>
    <row r="38" spans="1:4" ht="31.5" thickBot="1" x14ac:dyDescent="0.4">
      <c r="A38" s="10" t="s">
        <v>135</v>
      </c>
      <c r="B38" s="37" t="s">
        <v>15</v>
      </c>
      <c r="C38" s="22"/>
      <c r="D38" s="22"/>
    </row>
    <row r="39" spans="1:4" ht="31.5" thickBot="1" x14ac:dyDescent="0.4">
      <c r="A39" s="10" t="s">
        <v>136</v>
      </c>
      <c r="B39" s="37" t="s">
        <v>15</v>
      </c>
      <c r="C39" s="22"/>
      <c r="D39" s="22"/>
    </row>
    <row r="40" spans="1:4" ht="19" thickBot="1" x14ac:dyDescent="0.4">
      <c r="A40" s="42" t="s">
        <v>137</v>
      </c>
      <c r="B40" s="43"/>
      <c r="C40" s="43"/>
      <c r="D40" s="44"/>
    </row>
    <row r="41" spans="1:4" ht="31.5" thickBot="1" x14ac:dyDescent="0.4">
      <c r="A41" s="10" t="s">
        <v>138</v>
      </c>
      <c r="B41" s="37" t="s">
        <v>15</v>
      </c>
      <c r="C41" s="22"/>
      <c r="D41" s="22"/>
    </row>
    <row r="42" spans="1:4" ht="47" thickBot="1" x14ac:dyDescent="0.4">
      <c r="A42" s="10" t="s">
        <v>139</v>
      </c>
      <c r="B42" s="37" t="s">
        <v>15</v>
      </c>
      <c r="C42" s="22"/>
      <c r="D42" s="22"/>
    </row>
    <row r="43" spans="1:4" ht="47" thickBot="1" x14ac:dyDescent="0.4">
      <c r="A43" s="10" t="s">
        <v>140</v>
      </c>
      <c r="B43" s="37" t="s">
        <v>15</v>
      </c>
      <c r="C43" s="22"/>
      <c r="D43" s="22"/>
    </row>
    <row r="44" spans="1:4" ht="47" thickBot="1" x14ac:dyDescent="0.4">
      <c r="A44" s="10" t="s">
        <v>141</v>
      </c>
      <c r="B44" s="37" t="s">
        <v>15</v>
      </c>
      <c r="C44" s="22"/>
      <c r="D44" s="22"/>
    </row>
    <row r="45" spans="1:4" ht="31.5" thickBot="1" x14ac:dyDescent="0.4">
      <c r="A45" s="10" t="s">
        <v>142</v>
      </c>
      <c r="B45" s="37" t="s">
        <v>15</v>
      </c>
      <c r="C45" s="22"/>
      <c r="D45" s="22"/>
    </row>
    <row r="49" spans="1:3" x14ac:dyDescent="0.35">
      <c r="A49" s="6" t="s">
        <v>23</v>
      </c>
      <c r="B49" s="24">
        <f>SUM(IF(B13="n",0,IF(B13="p",0.67,IF(B13="c",1))),IF(B14="n",0,IF(B14="p",0.67,IF(B14="c",1))),IF(B15="n",0,IF(B15="p",0.67,IF(B15="c",1))),IF(B16="n",0,IF(B16="p",0.67,IF(B16="c",1))),IF(B17="n",0,IF(B17="p",0.67,IF(B17="c",1))),IF(B18="n",0,IF(B18="p",0.67,IF(B18="c",1))),IF(B19="n",0,IF(B19="p",0.67,IF(B19="c",1))),IF(B21="n",0,IF(B21="p",0.67,IF(B21="c",1))),IF(B22="n",0,IF(B22="p",0.67,IF(B22="c",1))),IF(B24="n",0,IF(B24="p",0.67,IF(B24="c",1))),IF(B26="n",0,IF(B26="p",0.67,IF(B26="c",1))),IF(B28="n",0,IF(B28="p",0.67,IF(B28="c",1))),IF(B29="n",0,IF(B29="p",0.67,IF(B29="c",1))),IF(B30="n",0,IF(B30="p",0.67,IF(B30="c",1))),IF(B32="n",0,IF(B32="p",0.67,IF(B32="c",1))),IF(B33="n",0,IF(B33="p",0.67,IF(B33="c",1))),IF(B35="n",0,IF(B35="p",0.67,IF(B35="c",1))),IF(B36="n",0,IF(B36="p",0.67,IF(B36="c",1))),IF(B37="n",0,IF(B37="p",0.67,IF(B37="c",1))),IF(B38="n",0,IF(B38="p",0.67,IF(B38="c",1))),IF(B39="n",0,IF(B39="p",0.67,IF(B39="c",1))),IF(B41="n",0,IF(B41="p",0.67,IF(B41="c",1))),IF(B42="n",0,IF(B42="p",0.67,IF(B42="c",1))),IF(B43="n",0,IF(B43="p",0.67,IF(B43="c",1))),IF(B44="n",0,IF(B44="p",0.67,IF(B44="c",1))),IF(B45="n",0,IF(B45="p",0.67,IF(B45="c",1))))/26</f>
        <v>0</v>
      </c>
      <c r="C49" s="33"/>
    </row>
  </sheetData>
  <sheetProtection algorithmName="SHA-512" hashValue="0jJtdD/Kbfj/IeVI/0KoQ3ZuLv9Gk4Q6QKOVZFKiveMkV060dVKPt4+8CxcDZsTh65mZlVOBzKDcSTnqoru5bg==" saltValue="rGbqfwYnlAc4Xi+/JF04Kw==" spinCount="100000" sheet="1" objects="1" scenarios="1"/>
  <mergeCells count="10">
    <mergeCell ref="A31:D31"/>
    <mergeCell ref="A34:D34"/>
    <mergeCell ref="A40:D40"/>
    <mergeCell ref="A2:D2"/>
    <mergeCell ref="A1:D1"/>
    <mergeCell ref="A12:D12"/>
    <mergeCell ref="A20:D20"/>
    <mergeCell ref="A23:D23"/>
    <mergeCell ref="A25:D25"/>
    <mergeCell ref="A27:D27"/>
  </mergeCells>
  <conditionalFormatting sqref="B11">
    <cfRule type="cellIs" dxfId="343" priority="37" operator="lessThan">
      <formula>0.8</formula>
    </cfRule>
    <cfRule type="cellIs" dxfId="342" priority="38" operator="between">
      <formula>0.8</formula>
      <formula>0.99</formula>
    </cfRule>
    <cfRule type="cellIs" dxfId="341" priority="39" operator="equal">
      <formula>1</formula>
    </cfRule>
  </conditionalFormatting>
  <conditionalFormatting sqref="B49">
    <cfRule type="cellIs" dxfId="340" priority="34" operator="lessThan">
      <formula>0.8</formula>
    </cfRule>
    <cfRule type="cellIs" dxfId="339" priority="35" operator="between">
      <formula>0.8</formula>
      <formula>0.99</formula>
    </cfRule>
    <cfRule type="cellIs" dxfId="338" priority="36" operator="equal">
      <formula>1</formula>
    </cfRule>
  </conditionalFormatting>
  <conditionalFormatting sqref="B13:B19">
    <cfRule type="cellIs" dxfId="337" priority="30" operator="equal">
      <formula>"N"</formula>
    </cfRule>
  </conditionalFormatting>
  <conditionalFormatting sqref="B13:B19">
    <cfRule type="cellIs" dxfId="336" priority="28" operator="equal">
      <formula>"P"</formula>
    </cfRule>
    <cfRule type="cellIs" dxfId="335" priority="29" operator="equal">
      <formula>"C"</formula>
    </cfRule>
  </conditionalFormatting>
  <conditionalFormatting sqref="B21:B22">
    <cfRule type="cellIs" dxfId="334" priority="27" operator="equal">
      <formula>"N"</formula>
    </cfRule>
  </conditionalFormatting>
  <conditionalFormatting sqref="B21:B22">
    <cfRule type="cellIs" dxfId="333" priority="25" operator="equal">
      <formula>"P"</formula>
    </cfRule>
    <cfRule type="cellIs" dxfId="332" priority="26" operator="equal">
      <formula>"C"</formula>
    </cfRule>
  </conditionalFormatting>
  <conditionalFormatting sqref="B24">
    <cfRule type="cellIs" dxfId="331" priority="24" operator="equal">
      <formula>"N"</formula>
    </cfRule>
  </conditionalFormatting>
  <conditionalFormatting sqref="B24">
    <cfRule type="cellIs" dxfId="330" priority="22" operator="equal">
      <formula>"P"</formula>
    </cfRule>
    <cfRule type="cellIs" dxfId="329" priority="23" operator="equal">
      <formula>"C"</formula>
    </cfRule>
  </conditionalFormatting>
  <conditionalFormatting sqref="B26">
    <cfRule type="cellIs" dxfId="328" priority="21" operator="equal">
      <formula>"N"</formula>
    </cfRule>
  </conditionalFormatting>
  <conditionalFormatting sqref="B26">
    <cfRule type="cellIs" dxfId="327" priority="19" operator="equal">
      <formula>"P"</formula>
    </cfRule>
    <cfRule type="cellIs" dxfId="326" priority="20" operator="equal">
      <formula>"C"</formula>
    </cfRule>
  </conditionalFormatting>
  <conditionalFormatting sqref="B28:B30">
    <cfRule type="cellIs" dxfId="325" priority="18" operator="equal">
      <formula>"N"</formula>
    </cfRule>
  </conditionalFormatting>
  <conditionalFormatting sqref="B28:B30">
    <cfRule type="cellIs" dxfId="324" priority="16" operator="equal">
      <formula>"P"</formula>
    </cfRule>
    <cfRule type="cellIs" dxfId="323" priority="17" operator="equal">
      <formula>"C"</formula>
    </cfRule>
  </conditionalFormatting>
  <conditionalFormatting sqref="B32:B33">
    <cfRule type="cellIs" dxfId="322" priority="15" operator="equal">
      <formula>"N"</formula>
    </cfRule>
  </conditionalFormatting>
  <conditionalFormatting sqref="B32:B33">
    <cfRule type="cellIs" dxfId="321" priority="13" operator="equal">
      <formula>"P"</formula>
    </cfRule>
    <cfRule type="cellIs" dxfId="320" priority="14" operator="equal">
      <formula>"C"</formula>
    </cfRule>
  </conditionalFormatting>
  <conditionalFormatting sqref="B35:B37">
    <cfRule type="cellIs" dxfId="319" priority="12" operator="equal">
      <formula>"N"</formula>
    </cfRule>
  </conditionalFormatting>
  <conditionalFormatting sqref="B35:B37">
    <cfRule type="cellIs" dxfId="318" priority="10" operator="equal">
      <formula>"P"</formula>
    </cfRule>
    <cfRule type="cellIs" dxfId="317" priority="11" operator="equal">
      <formula>"C"</formula>
    </cfRule>
  </conditionalFormatting>
  <conditionalFormatting sqref="B38">
    <cfRule type="cellIs" dxfId="316" priority="9" operator="equal">
      <formula>"N"</formula>
    </cfRule>
  </conditionalFormatting>
  <conditionalFormatting sqref="B38">
    <cfRule type="cellIs" dxfId="315" priority="7" operator="equal">
      <formula>"P"</formula>
    </cfRule>
    <cfRule type="cellIs" dxfId="314" priority="8" operator="equal">
      <formula>"C"</formula>
    </cfRule>
  </conditionalFormatting>
  <conditionalFormatting sqref="B39">
    <cfRule type="cellIs" dxfId="313" priority="6" operator="equal">
      <formula>"N"</formula>
    </cfRule>
  </conditionalFormatting>
  <conditionalFormatting sqref="B39">
    <cfRule type="cellIs" dxfId="312" priority="4" operator="equal">
      <formula>"P"</formula>
    </cfRule>
    <cfRule type="cellIs" dxfId="311" priority="5" operator="equal">
      <formula>"C"</formula>
    </cfRule>
  </conditionalFormatting>
  <conditionalFormatting sqref="B41:B45">
    <cfRule type="cellIs" dxfId="310" priority="3" operator="equal">
      <formula>"N"</formula>
    </cfRule>
  </conditionalFormatting>
  <conditionalFormatting sqref="B41:B45">
    <cfRule type="cellIs" dxfId="309" priority="1" operator="equal">
      <formula>"P"</formula>
    </cfRule>
    <cfRule type="cellIs" dxfId="308" priority="2" operator="equal">
      <formula>"C"</formula>
    </cfRule>
  </conditionalFormatting>
  <dataValidations count="1">
    <dataValidation type="list" allowBlank="1" showInputMessage="1" showErrorMessage="1" error="Please enter N, C, or P." sqref="B13:B19 B21:B22 B24 B26 B28:B30 B32:B33 B35:B39 B41:B45">
      <formula1>"N,P,C"</formula1>
    </dataValidation>
  </dataValidations>
  <pageMargins left="0.7" right="0.7" top="0.75" bottom="0.75" header="0.3" footer="0.3"/>
  <pageSetup orientation="landscape" r:id="rId1"/>
  <headerFooter>
    <oddFooter>&amp;CPage &amp;P
St. 5 - Judicial Interaction &amp; Role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view="pageLayout" topLeftCell="A13" zoomScaleNormal="100" workbookViewId="0">
      <selection activeCell="B13" sqref="B13"/>
    </sheetView>
  </sheetViews>
  <sheetFormatPr defaultRowHeight="14.5" x14ac:dyDescent="0.35"/>
  <cols>
    <col min="1" max="1" width="60.1796875" customWidth="1"/>
    <col min="2" max="3" width="7.26953125" customWidth="1"/>
    <col min="4" max="4" width="47.26953125" customWidth="1"/>
  </cols>
  <sheetData>
    <row r="1" spans="1:4" ht="21" x14ac:dyDescent="0.5">
      <c r="A1" s="40" t="s">
        <v>19</v>
      </c>
      <c r="B1" s="40"/>
      <c r="C1" s="40"/>
      <c r="D1" s="40"/>
    </row>
    <row r="2" spans="1:4" ht="15.5" x14ac:dyDescent="0.35">
      <c r="A2" s="41" t="s">
        <v>285</v>
      </c>
      <c r="B2" s="45"/>
      <c r="C2" s="45"/>
      <c r="D2" s="45"/>
    </row>
    <row r="4" spans="1:4" ht="15" thickBot="1" x14ac:dyDescent="0.4"/>
    <row r="5" spans="1:4" ht="15" thickBot="1" x14ac:dyDescent="0.4">
      <c r="C5" s="3" t="s">
        <v>15</v>
      </c>
      <c r="D5" s="1" t="s">
        <v>20</v>
      </c>
    </row>
    <row r="6" spans="1:4" ht="15" thickBot="1" x14ac:dyDescent="0.4">
      <c r="C6" s="4" t="s">
        <v>16</v>
      </c>
      <c r="D6" s="1" t="s">
        <v>21</v>
      </c>
    </row>
    <row r="7" spans="1:4" ht="15" thickBot="1" x14ac:dyDescent="0.4">
      <c r="C7" s="5" t="s">
        <v>17</v>
      </c>
      <c r="D7" s="1" t="s">
        <v>22</v>
      </c>
    </row>
    <row r="11" spans="1:4" ht="19" thickBot="1" x14ac:dyDescent="0.5">
      <c r="B11" s="7">
        <f>B36</f>
        <v>0</v>
      </c>
      <c r="C11" s="8"/>
      <c r="D11" s="2" t="s">
        <v>18</v>
      </c>
    </row>
    <row r="12" spans="1:4" ht="19" thickBot="1" x14ac:dyDescent="0.4">
      <c r="A12" s="42" t="s">
        <v>143</v>
      </c>
      <c r="B12" s="43"/>
      <c r="C12" s="43"/>
      <c r="D12" s="44"/>
    </row>
    <row r="13" spans="1:4" ht="31.5" thickBot="1" x14ac:dyDescent="0.4">
      <c r="A13" s="10" t="s">
        <v>163</v>
      </c>
      <c r="B13" s="34">
        <f>SUM(IF(B14="n",0,IF(B14="p",0.67,IF(B14="c",1))),IF(B15="n",0,IF(B15="p",0.67,IF(B15="c",1))),IF(B16="n",0,IF(B16="p",0.67,IF(B16="c",1))),IF(B17="n",0,IF(B17="p",0.67,IF(B17="c",1))),IF(B18="n",0,IF(B18="p",0.67,IF(B18="c",1))),IF(B19="n",0,IF(B19="p",0.67,IF(B19="c",1))),IF(B20="n",0,IF(B20="p",0.67,IF(B20="c",1))),IF(B21="n",0,IF(B21="p",0.67,IF(B21="c",1))))/8</f>
        <v>0</v>
      </c>
      <c r="C13" s="34"/>
      <c r="D13" s="34"/>
    </row>
    <row r="14" spans="1:4" ht="19" thickBot="1" x14ac:dyDescent="0.4">
      <c r="A14" s="14" t="s">
        <v>144</v>
      </c>
      <c r="B14" s="37" t="s">
        <v>15</v>
      </c>
      <c r="C14" s="22"/>
      <c r="D14" s="22"/>
    </row>
    <row r="15" spans="1:4" ht="19" thickBot="1" x14ac:dyDescent="0.4">
      <c r="A15" s="14" t="s">
        <v>145</v>
      </c>
      <c r="B15" s="37" t="s">
        <v>15</v>
      </c>
      <c r="C15" s="22"/>
      <c r="D15" s="22"/>
    </row>
    <row r="16" spans="1:4" ht="19" thickBot="1" x14ac:dyDescent="0.4">
      <c r="A16" s="14" t="s">
        <v>146</v>
      </c>
      <c r="B16" s="37" t="s">
        <v>15</v>
      </c>
      <c r="C16" s="22"/>
      <c r="D16" s="22"/>
    </row>
    <row r="17" spans="1:4" ht="19" thickBot="1" x14ac:dyDescent="0.4">
      <c r="A17" s="14" t="s">
        <v>147</v>
      </c>
      <c r="B17" s="37" t="s">
        <v>15</v>
      </c>
      <c r="C17" s="22"/>
      <c r="D17" s="22"/>
    </row>
    <row r="18" spans="1:4" ht="19" thickBot="1" x14ac:dyDescent="0.4">
      <c r="A18" s="14" t="s">
        <v>148</v>
      </c>
      <c r="B18" s="37" t="s">
        <v>15</v>
      </c>
      <c r="C18" s="22"/>
      <c r="D18" s="22"/>
    </row>
    <row r="19" spans="1:4" ht="19" thickBot="1" x14ac:dyDescent="0.4">
      <c r="A19" s="14" t="s">
        <v>149</v>
      </c>
      <c r="B19" s="37" t="s">
        <v>15</v>
      </c>
      <c r="C19" s="22"/>
      <c r="D19" s="22"/>
    </row>
    <row r="20" spans="1:4" ht="19" thickBot="1" x14ac:dyDescent="0.4">
      <c r="A20" s="14" t="s">
        <v>150</v>
      </c>
      <c r="B20" s="37" t="s">
        <v>15</v>
      </c>
      <c r="C20" s="22"/>
      <c r="D20" s="22"/>
    </row>
    <row r="21" spans="1:4" ht="19" thickBot="1" x14ac:dyDescent="0.4">
      <c r="A21" s="15" t="s">
        <v>151</v>
      </c>
      <c r="B21" s="37" t="s">
        <v>15</v>
      </c>
      <c r="C21" s="22"/>
      <c r="D21" s="22"/>
    </row>
    <row r="22" spans="1:4" ht="31.5" thickBot="1" x14ac:dyDescent="0.4">
      <c r="A22" s="10" t="s">
        <v>152</v>
      </c>
      <c r="B22" s="37" t="s">
        <v>15</v>
      </c>
      <c r="C22" s="22"/>
      <c r="D22" s="22"/>
    </row>
    <row r="23" spans="1:4" ht="47" thickBot="1" x14ac:dyDescent="0.4">
      <c r="A23" s="10" t="s">
        <v>153</v>
      </c>
      <c r="B23" s="37" t="s">
        <v>15</v>
      </c>
      <c r="C23" s="22"/>
      <c r="D23" s="22"/>
    </row>
    <row r="24" spans="1:4" ht="31.5" thickBot="1" x14ac:dyDescent="0.4">
      <c r="A24" s="16" t="s">
        <v>154</v>
      </c>
      <c r="B24" s="37" t="s">
        <v>15</v>
      </c>
      <c r="C24" s="22"/>
      <c r="D24" s="22"/>
    </row>
    <row r="25" spans="1:4" ht="19" thickBot="1" x14ac:dyDescent="0.4">
      <c r="A25" s="42" t="s">
        <v>155</v>
      </c>
      <c r="B25" s="43"/>
      <c r="C25" s="43"/>
      <c r="D25" s="44"/>
    </row>
    <row r="26" spans="1:4" ht="31.5" thickBot="1" x14ac:dyDescent="0.4">
      <c r="A26" s="10" t="s">
        <v>156</v>
      </c>
      <c r="B26" s="37" t="s">
        <v>15</v>
      </c>
      <c r="C26" s="22"/>
      <c r="D26" s="22"/>
    </row>
    <row r="27" spans="1:4" ht="31.5" thickBot="1" x14ac:dyDescent="0.4">
      <c r="A27" s="10" t="s">
        <v>157</v>
      </c>
      <c r="B27" s="37" t="s">
        <v>15</v>
      </c>
      <c r="C27" s="22"/>
      <c r="D27" s="22"/>
    </row>
    <row r="28" spans="1:4" ht="31.5" thickBot="1" x14ac:dyDescent="0.4">
      <c r="A28" s="10" t="s">
        <v>158</v>
      </c>
      <c r="B28" s="37" t="s">
        <v>15</v>
      </c>
      <c r="C28" s="22"/>
      <c r="D28" s="22"/>
    </row>
    <row r="29" spans="1:4" ht="31.5" thickBot="1" x14ac:dyDescent="0.4">
      <c r="A29" s="10" t="s">
        <v>159</v>
      </c>
      <c r="B29" s="37" t="s">
        <v>15</v>
      </c>
      <c r="C29" s="22"/>
      <c r="D29" s="22"/>
    </row>
    <row r="30" spans="1:4" ht="31.5" thickBot="1" x14ac:dyDescent="0.4">
      <c r="A30" s="10" t="s">
        <v>160</v>
      </c>
      <c r="B30" s="37" t="s">
        <v>15</v>
      </c>
      <c r="C30" s="22"/>
      <c r="D30" s="22"/>
    </row>
    <row r="31" spans="1:4" ht="31.5" thickBot="1" x14ac:dyDescent="0.4">
      <c r="A31" s="10" t="s">
        <v>161</v>
      </c>
      <c r="B31" s="37" t="s">
        <v>15</v>
      </c>
      <c r="C31" s="22"/>
      <c r="D31" s="22"/>
    </row>
    <row r="32" spans="1:4" ht="47" thickBot="1" x14ac:dyDescent="0.4">
      <c r="A32" s="10" t="s">
        <v>162</v>
      </c>
      <c r="B32" s="37" t="s">
        <v>15</v>
      </c>
      <c r="C32" s="22"/>
      <c r="D32" s="22"/>
    </row>
    <row r="36" spans="1:3" x14ac:dyDescent="0.35">
      <c r="A36" s="6" t="s">
        <v>23</v>
      </c>
      <c r="B36" s="24">
        <f>SUM(IF(B22="n",0,IF(B22="p",0.67,IF(B22="c",1))),IF(B23="n",0,IF(B23="p",0.67,IF(B23="c",1))),IF(B24="n",0,IF(B24="p",0.67,IF(B24="c",1))),IF(B26="n",0,IF(B26="p",0.67,IF(B26="c",1))),IF(B27="n",0,IF(B27="p",0.67,IF(B27="c",1))),IF(B28="n",0,IF(B28="p",0.67,IF(B28="c",1))),IF(B29="n",0,IF(B29="p",0.67,IF(B29="c",1))),IF(B30="n",0,IF(B30="p",0.67,IF(B30="c",1))),IF(B31="n",0,IF(B31="p",0.67,IF(B31="c",1))),IF(B32="n",0,IF(B32="p",0.67,IF(B32="c",1))),B13)/11</f>
        <v>0</v>
      </c>
      <c r="C36" s="25"/>
    </row>
  </sheetData>
  <sheetProtection algorithmName="SHA-512" hashValue="IFkLd6ovsRyGh2UZojdfRVMud/3FOQTHT28xnFojB+CXdS/Izf81RkBTTlJu1NYu6zBMQu56jmmWsFP5xoKfAg==" saltValue="SX9L7ic06Lt/bIDGmtbgpQ==" spinCount="100000" sheet="1" objects="1" scenarios="1"/>
  <mergeCells count="4">
    <mergeCell ref="A1:D1"/>
    <mergeCell ref="A12:D12"/>
    <mergeCell ref="A25:D25"/>
    <mergeCell ref="A2:D2"/>
  </mergeCells>
  <conditionalFormatting sqref="B11">
    <cfRule type="cellIs" dxfId="307" priority="25" operator="lessThan">
      <formula>0.8</formula>
    </cfRule>
    <cfRule type="cellIs" dxfId="306" priority="26" operator="between">
      <formula>0.8</formula>
      <formula>0.99</formula>
    </cfRule>
    <cfRule type="cellIs" dxfId="305" priority="27" operator="equal">
      <formula>1</formula>
    </cfRule>
  </conditionalFormatting>
  <conditionalFormatting sqref="B36">
    <cfRule type="cellIs" dxfId="304" priority="19" operator="lessThan">
      <formula>0.8</formula>
    </cfRule>
    <cfRule type="cellIs" dxfId="303" priority="20" operator="between">
      <formula>0.8</formula>
      <formula>0.99</formula>
    </cfRule>
    <cfRule type="cellIs" dxfId="302" priority="21" operator="equal">
      <formula>1</formula>
    </cfRule>
  </conditionalFormatting>
  <conditionalFormatting sqref="B13">
    <cfRule type="cellIs" dxfId="301" priority="16" operator="lessThan">
      <formula>0.8</formula>
    </cfRule>
    <cfRule type="cellIs" dxfId="300" priority="17" operator="between">
      <formula>0.8</formula>
      <formula>0.999999</formula>
    </cfRule>
    <cfRule type="cellIs" dxfId="299" priority="18" operator="equal">
      <formula>1</formula>
    </cfRule>
  </conditionalFormatting>
  <conditionalFormatting sqref="B14:B21">
    <cfRule type="cellIs" dxfId="298" priority="15" operator="equal">
      <formula>"N"</formula>
    </cfRule>
  </conditionalFormatting>
  <conditionalFormatting sqref="B14:B21">
    <cfRule type="cellIs" dxfId="297" priority="13" operator="equal">
      <formula>"P"</formula>
    </cfRule>
    <cfRule type="cellIs" dxfId="296" priority="14" operator="equal">
      <formula>"C"</formula>
    </cfRule>
  </conditionalFormatting>
  <conditionalFormatting sqref="B22">
    <cfRule type="cellIs" dxfId="295" priority="12" operator="equal">
      <formula>"N"</formula>
    </cfRule>
  </conditionalFormatting>
  <conditionalFormatting sqref="B22">
    <cfRule type="cellIs" dxfId="294" priority="10" operator="equal">
      <formula>"P"</formula>
    </cfRule>
    <cfRule type="cellIs" dxfId="293" priority="11" operator="equal">
      <formula>"C"</formula>
    </cfRule>
  </conditionalFormatting>
  <conditionalFormatting sqref="B23:B24">
    <cfRule type="cellIs" dxfId="292" priority="9" operator="equal">
      <formula>"N"</formula>
    </cfRule>
  </conditionalFormatting>
  <conditionalFormatting sqref="B23:B24">
    <cfRule type="cellIs" dxfId="291" priority="7" operator="equal">
      <formula>"P"</formula>
    </cfRule>
    <cfRule type="cellIs" dxfId="290" priority="8" operator="equal">
      <formula>"C"</formula>
    </cfRule>
  </conditionalFormatting>
  <conditionalFormatting sqref="B26:B31">
    <cfRule type="cellIs" dxfId="289" priority="6" operator="equal">
      <formula>"N"</formula>
    </cfRule>
  </conditionalFormatting>
  <conditionalFormatting sqref="B26:B31">
    <cfRule type="cellIs" dxfId="288" priority="4" operator="equal">
      <formula>"P"</formula>
    </cfRule>
    <cfRule type="cellIs" dxfId="287" priority="5" operator="equal">
      <formula>"C"</formula>
    </cfRule>
  </conditionalFormatting>
  <conditionalFormatting sqref="B32">
    <cfRule type="cellIs" dxfId="286" priority="3" operator="equal">
      <formula>"N"</formula>
    </cfRule>
  </conditionalFormatting>
  <conditionalFormatting sqref="B32">
    <cfRule type="cellIs" dxfId="285" priority="1" operator="equal">
      <formula>"P"</formula>
    </cfRule>
    <cfRule type="cellIs" dxfId="284" priority="2" operator="equal">
      <formula>"C"</formula>
    </cfRule>
  </conditionalFormatting>
  <dataValidations count="1">
    <dataValidation type="list" allowBlank="1" showInputMessage="1" showErrorMessage="1" error="Please enter N, C, or P." sqref="B14:B24 B26:B32">
      <formula1>"N,P,C"</formula1>
    </dataValidation>
  </dataValidations>
  <pageMargins left="0.7" right="0.7" top="0.75" bottom="0.75" header="0.3" footer="0.3"/>
  <pageSetup orientation="landscape" r:id="rId1"/>
  <headerFooter>
    <oddFooter>&amp;CPage &amp;P
St. 6 - Balancing the Non-Adversarial Approach with Due Process Concerns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Layout" topLeftCell="A7" zoomScaleNormal="100" workbookViewId="0">
      <selection activeCell="B33" sqref="B33"/>
    </sheetView>
  </sheetViews>
  <sheetFormatPr defaultRowHeight="14.5" x14ac:dyDescent="0.35"/>
  <cols>
    <col min="1" max="1" width="60.1796875" customWidth="1"/>
    <col min="2" max="3" width="7.26953125" customWidth="1"/>
    <col min="4" max="4" width="47.26953125" customWidth="1"/>
  </cols>
  <sheetData>
    <row r="1" spans="1:4" ht="21" x14ac:dyDescent="0.5">
      <c r="A1" s="40" t="s">
        <v>19</v>
      </c>
      <c r="B1" s="40"/>
      <c r="C1" s="40"/>
      <c r="D1" s="40"/>
    </row>
    <row r="2" spans="1:4" ht="15.5" x14ac:dyDescent="0.35">
      <c r="A2" s="41" t="s">
        <v>165</v>
      </c>
      <c r="B2" s="41"/>
      <c r="C2" s="41"/>
      <c r="D2" s="41"/>
    </row>
    <row r="4" spans="1:4" ht="15" thickBot="1" x14ac:dyDescent="0.4"/>
    <row r="5" spans="1:4" ht="15" thickBot="1" x14ac:dyDescent="0.4">
      <c r="C5" s="3" t="s">
        <v>15</v>
      </c>
      <c r="D5" s="1" t="s">
        <v>20</v>
      </c>
    </row>
    <row r="6" spans="1:4" ht="15" thickBot="1" x14ac:dyDescent="0.4">
      <c r="C6" s="4" t="s">
        <v>16</v>
      </c>
      <c r="D6" s="1" t="s">
        <v>21</v>
      </c>
    </row>
    <row r="7" spans="1:4" ht="15" thickBot="1" x14ac:dyDescent="0.4">
      <c r="C7" s="5" t="s">
        <v>17</v>
      </c>
      <c r="D7" s="1" t="s">
        <v>22</v>
      </c>
    </row>
    <row r="11" spans="1:4" ht="19" thickBot="1" x14ac:dyDescent="0.5">
      <c r="B11" s="7">
        <f>B33</f>
        <v>0</v>
      </c>
      <c r="C11" s="8"/>
      <c r="D11" s="2" t="s">
        <v>18</v>
      </c>
    </row>
    <row r="12" spans="1:4" ht="19" thickBot="1" x14ac:dyDescent="0.4">
      <c r="A12" s="42" t="s">
        <v>166</v>
      </c>
      <c r="B12" s="43"/>
      <c r="C12" s="43"/>
      <c r="D12" s="44"/>
    </row>
    <row r="13" spans="1:4" ht="31.5" thickBot="1" x14ac:dyDescent="0.4">
      <c r="A13" s="10" t="s">
        <v>167</v>
      </c>
      <c r="B13" s="37" t="s">
        <v>15</v>
      </c>
      <c r="C13" s="22"/>
      <c r="D13" s="22"/>
    </row>
    <row r="14" spans="1:4" ht="31.5" thickBot="1" x14ac:dyDescent="0.4">
      <c r="A14" s="10" t="s">
        <v>168</v>
      </c>
      <c r="B14" s="37" t="s">
        <v>15</v>
      </c>
      <c r="C14" s="22"/>
      <c r="D14" s="22"/>
    </row>
    <row r="15" spans="1:4" ht="47" thickBot="1" x14ac:dyDescent="0.4">
      <c r="A15" s="10" t="s">
        <v>169</v>
      </c>
      <c r="B15" s="37" t="s">
        <v>15</v>
      </c>
      <c r="C15" s="22"/>
      <c r="D15" s="22"/>
    </row>
    <row r="16" spans="1:4" ht="47" thickBot="1" x14ac:dyDescent="0.4">
      <c r="A16" s="10" t="s">
        <v>170</v>
      </c>
      <c r="B16" s="37" t="s">
        <v>15</v>
      </c>
      <c r="C16" s="22"/>
      <c r="D16" s="22"/>
    </row>
    <row r="17" spans="1:4" ht="19" thickBot="1" x14ac:dyDescent="0.4">
      <c r="A17" s="10" t="s">
        <v>171</v>
      </c>
      <c r="B17" s="37" t="s">
        <v>15</v>
      </c>
      <c r="C17" s="22"/>
      <c r="D17" s="22"/>
    </row>
    <row r="18" spans="1:4" ht="31.5" thickBot="1" x14ac:dyDescent="0.4">
      <c r="A18" s="10" t="s">
        <v>172</v>
      </c>
      <c r="B18" s="37" t="s">
        <v>15</v>
      </c>
      <c r="C18" s="22"/>
      <c r="D18" s="22"/>
    </row>
    <row r="19" spans="1:4" ht="47" thickBot="1" x14ac:dyDescent="0.4">
      <c r="A19" s="10" t="s">
        <v>173</v>
      </c>
      <c r="B19" s="37" t="s">
        <v>15</v>
      </c>
      <c r="C19" s="22"/>
      <c r="D19" s="22"/>
    </row>
    <row r="20" spans="1:4" ht="31.5" thickBot="1" x14ac:dyDescent="0.4">
      <c r="A20" s="10" t="s">
        <v>174</v>
      </c>
      <c r="B20" s="37" t="s">
        <v>15</v>
      </c>
      <c r="C20" s="22"/>
      <c r="D20" s="22"/>
    </row>
    <row r="21" spans="1:4" ht="19" thickBot="1" x14ac:dyDescent="0.4">
      <c r="A21" s="10" t="s">
        <v>175</v>
      </c>
      <c r="B21" s="37" t="s">
        <v>15</v>
      </c>
      <c r="C21" s="22"/>
      <c r="D21" s="22"/>
    </row>
    <row r="22" spans="1:4" ht="19" thickBot="1" x14ac:dyDescent="0.4">
      <c r="A22" s="10" t="s">
        <v>176</v>
      </c>
      <c r="B22" s="37" t="s">
        <v>15</v>
      </c>
      <c r="C22" s="22"/>
      <c r="D22" s="22"/>
    </row>
    <row r="23" spans="1:4" ht="19" thickBot="1" x14ac:dyDescent="0.4">
      <c r="A23" s="42" t="s">
        <v>177</v>
      </c>
      <c r="B23" s="43"/>
      <c r="C23" s="43"/>
      <c r="D23" s="44"/>
    </row>
    <row r="24" spans="1:4" ht="31.5" thickBot="1" x14ac:dyDescent="0.4">
      <c r="A24" s="10" t="s">
        <v>178</v>
      </c>
      <c r="B24" s="37" t="s">
        <v>15</v>
      </c>
      <c r="C24" s="22"/>
      <c r="D24" s="22"/>
    </row>
    <row r="25" spans="1:4" ht="19" thickBot="1" x14ac:dyDescent="0.4">
      <c r="A25" s="10" t="s">
        <v>179</v>
      </c>
      <c r="B25" s="37" t="s">
        <v>15</v>
      </c>
      <c r="C25" s="22"/>
      <c r="D25" s="22"/>
    </row>
    <row r="26" spans="1:4" ht="47" thickBot="1" x14ac:dyDescent="0.4">
      <c r="A26" s="10" t="s">
        <v>180</v>
      </c>
      <c r="B26" s="37" t="s">
        <v>15</v>
      </c>
      <c r="C26" s="22"/>
      <c r="D26" s="22"/>
    </row>
    <row r="27" spans="1:4" ht="31.5" thickBot="1" x14ac:dyDescent="0.4">
      <c r="A27" s="10" t="s">
        <v>181</v>
      </c>
      <c r="B27" s="37" t="s">
        <v>15</v>
      </c>
      <c r="C27" s="22"/>
      <c r="D27" s="22"/>
    </row>
    <row r="28" spans="1:4" ht="31.5" thickBot="1" x14ac:dyDescent="0.4">
      <c r="A28" s="10" t="s">
        <v>182</v>
      </c>
      <c r="B28" s="37" t="s">
        <v>15</v>
      </c>
      <c r="C28" s="22"/>
      <c r="D28" s="22"/>
    </row>
    <row r="29" spans="1:4" ht="31.5" thickBot="1" x14ac:dyDescent="0.4">
      <c r="A29" s="10" t="s">
        <v>183</v>
      </c>
      <c r="B29" s="37" t="s">
        <v>15</v>
      </c>
      <c r="C29" s="22"/>
      <c r="D29" s="22"/>
    </row>
    <row r="33" spans="1:3" x14ac:dyDescent="0.35">
      <c r="A33" s="6" t="s">
        <v>23</v>
      </c>
      <c r="B33" s="24">
        <f>SUM(IF(B13="n",0,IF(B13="p",0.67,IF(B13="c",1))),IF(B14="n",0,IF(B14="p",0.67,IF(B14="c",1))),IF(B15="n",0,IF(B15="p",0.67,IF(B15="c",1))),IF(B16="n",0,IF(B16="p",0.67,IF(B16="c",1))),IF(B17="n",0,IF(B17="p",0.67,IF(B17="c",1))),IF(B18="n",0,IF(B18="p",0.67,IF(B18="c",1))),IF(B19="n",0,IF(B19="p",0.67,IF(B19="c",1))),IF(B20="n",0,IF(B20="p",0.67,IF(B20="c",1))),IF(B21="n",0,IF(B21="p",0.67,IF(B21="c",1))),IF(B22="n",0,IF(B22="p",0.67,IF(B22="c",1))),IF(B24="n",0,IF(B24="p",0.67,IF(B24="c",1))),IF(B25="n",0,IF(B25="p",0.67,IF(B25="c",1))),IF(B26="n",0,IF(B26="p",0.67,IF(B26="c",1))),IF(B27="n",0,IF(B27="p",0.67,IF(B27="c",1))),IF(B28="n",0,IF(B28="p",0.67,IF(B28="c",1))),IF(B29="n",0,IF(B29="p",0.67,IF(B29="c",1))))/16</f>
        <v>0</v>
      </c>
      <c r="C33" s="25"/>
    </row>
  </sheetData>
  <sheetProtection algorithmName="SHA-512" hashValue="htMQvA+thNw5g9cBxg8xhi2GBP9yZ4YhKieb93LZjxrIQM5x94fqlB0GzKjh5hZ4kdX1aXLk48w6ExmADynngQ==" saltValue="AYfxSXLYkLN7ocVAAE1QQA==" spinCount="100000" sheet="1" objects="1" scenarios="1"/>
  <mergeCells count="4">
    <mergeCell ref="A1:D1"/>
    <mergeCell ref="A12:D12"/>
    <mergeCell ref="A2:D2"/>
    <mergeCell ref="A23:D23"/>
  </mergeCells>
  <conditionalFormatting sqref="B11">
    <cfRule type="cellIs" dxfId="283" priority="19" operator="lessThan">
      <formula>0.8</formula>
    </cfRule>
    <cfRule type="cellIs" dxfId="282" priority="20" operator="between">
      <formula>0.8</formula>
      <formula>0.99</formula>
    </cfRule>
    <cfRule type="cellIs" dxfId="281" priority="21" operator="equal">
      <formula>1</formula>
    </cfRule>
  </conditionalFormatting>
  <conditionalFormatting sqref="B33">
    <cfRule type="cellIs" dxfId="280" priority="16" operator="lessThan">
      <formula>0.8</formula>
    </cfRule>
    <cfRule type="cellIs" dxfId="279" priority="17" operator="between">
      <formula>0.8</formula>
      <formula>0.99</formula>
    </cfRule>
    <cfRule type="cellIs" dxfId="278" priority="18" operator="equal">
      <formula>1</formula>
    </cfRule>
  </conditionalFormatting>
  <conditionalFormatting sqref="B13:B18">
    <cfRule type="cellIs" dxfId="277" priority="12" operator="equal">
      <formula>"N"</formula>
    </cfRule>
  </conditionalFormatting>
  <conditionalFormatting sqref="B13:B18">
    <cfRule type="cellIs" dxfId="276" priority="10" operator="equal">
      <formula>"P"</formula>
    </cfRule>
    <cfRule type="cellIs" dxfId="275" priority="11" operator="equal">
      <formula>"C"</formula>
    </cfRule>
  </conditionalFormatting>
  <conditionalFormatting sqref="B19:B21">
    <cfRule type="cellIs" dxfId="274" priority="9" operator="equal">
      <formula>"N"</formula>
    </cfRule>
  </conditionalFormatting>
  <conditionalFormatting sqref="B19:B21">
    <cfRule type="cellIs" dxfId="273" priority="7" operator="equal">
      <formula>"P"</formula>
    </cfRule>
    <cfRule type="cellIs" dxfId="272" priority="8" operator="equal">
      <formula>"C"</formula>
    </cfRule>
  </conditionalFormatting>
  <conditionalFormatting sqref="B22">
    <cfRule type="cellIs" dxfId="271" priority="6" operator="equal">
      <formula>"N"</formula>
    </cfRule>
  </conditionalFormatting>
  <conditionalFormatting sqref="B22">
    <cfRule type="cellIs" dxfId="270" priority="4" operator="equal">
      <formula>"P"</formula>
    </cfRule>
    <cfRule type="cellIs" dxfId="269" priority="5" operator="equal">
      <formula>"C"</formula>
    </cfRule>
  </conditionalFormatting>
  <conditionalFormatting sqref="B24:B29">
    <cfRule type="cellIs" dxfId="268" priority="3" operator="equal">
      <formula>"N"</formula>
    </cfRule>
  </conditionalFormatting>
  <conditionalFormatting sqref="B24:B29">
    <cfRule type="cellIs" dxfId="267" priority="1" operator="equal">
      <formula>"P"</formula>
    </cfRule>
    <cfRule type="cellIs" dxfId="266" priority="2" operator="equal">
      <formula>"C"</formula>
    </cfRule>
  </conditionalFormatting>
  <dataValidations count="1">
    <dataValidation type="list" allowBlank="1" showInputMessage="1" showErrorMessage="1" error="Please enter N, C, or P." sqref="B13:B22 B24:B29">
      <formula1>"N,P,C"</formula1>
    </dataValidation>
  </dataValidations>
  <pageMargins left="0.7" right="0.7" top="0.75" bottom="0.75" header="0.3" footer="0.3"/>
  <pageSetup orientation="landscape" r:id="rId1"/>
  <headerFooter>
    <oddFooter>&amp;CPage &amp;P
St. 7 - Recordkeeping &amp; Confidentiality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view="pageLayout" topLeftCell="A7" zoomScaleNormal="100" workbookViewId="0">
      <selection activeCell="B40" sqref="B40"/>
    </sheetView>
  </sheetViews>
  <sheetFormatPr defaultRowHeight="14.5" x14ac:dyDescent="0.35"/>
  <cols>
    <col min="1" max="1" width="60.1796875" customWidth="1"/>
    <col min="2" max="3" width="7.26953125" customWidth="1"/>
    <col min="4" max="4" width="47.26953125" customWidth="1"/>
  </cols>
  <sheetData>
    <row r="1" spans="1:4" ht="21" x14ac:dyDescent="0.5">
      <c r="A1" s="40" t="s">
        <v>19</v>
      </c>
      <c r="B1" s="40"/>
      <c r="C1" s="40"/>
      <c r="D1" s="40"/>
    </row>
    <row r="2" spans="1:4" ht="15.5" x14ac:dyDescent="0.35">
      <c r="A2" s="41" t="s">
        <v>184</v>
      </c>
      <c r="B2" s="41"/>
      <c r="C2" s="41"/>
      <c r="D2" s="41"/>
    </row>
    <row r="4" spans="1:4" ht="15" thickBot="1" x14ac:dyDescent="0.4"/>
    <row r="5" spans="1:4" ht="15" thickBot="1" x14ac:dyDescent="0.4">
      <c r="C5" s="3" t="s">
        <v>15</v>
      </c>
      <c r="D5" s="1" t="s">
        <v>20</v>
      </c>
    </row>
    <row r="6" spans="1:4" ht="15" thickBot="1" x14ac:dyDescent="0.4">
      <c r="C6" s="4" t="s">
        <v>16</v>
      </c>
      <c r="D6" s="1" t="s">
        <v>21</v>
      </c>
    </row>
    <row r="7" spans="1:4" ht="15" thickBot="1" x14ac:dyDescent="0.4">
      <c r="C7" s="5" t="s">
        <v>17</v>
      </c>
      <c r="D7" s="1" t="s">
        <v>22</v>
      </c>
    </row>
    <row r="11" spans="1:4" ht="19" thickBot="1" x14ac:dyDescent="0.5">
      <c r="B11" s="7">
        <f>B40</f>
        <v>0</v>
      </c>
      <c r="C11" s="8"/>
      <c r="D11" s="2" t="s">
        <v>18</v>
      </c>
    </row>
    <row r="12" spans="1:4" ht="19" thickBot="1" x14ac:dyDescent="0.4">
      <c r="A12" s="42" t="s">
        <v>185</v>
      </c>
      <c r="B12" s="43"/>
      <c r="C12" s="43"/>
      <c r="D12" s="44"/>
    </row>
    <row r="13" spans="1:4" ht="19" thickBot="1" x14ac:dyDescent="0.4">
      <c r="A13" s="10" t="s">
        <v>186</v>
      </c>
      <c r="B13" s="37" t="s">
        <v>15</v>
      </c>
      <c r="C13" s="22"/>
      <c r="D13" s="22"/>
    </row>
    <row r="14" spans="1:4" ht="19" thickBot="1" x14ac:dyDescent="0.4">
      <c r="A14" s="10" t="s">
        <v>187</v>
      </c>
      <c r="B14" s="37" t="s">
        <v>15</v>
      </c>
      <c r="C14" s="22"/>
      <c r="D14" s="22"/>
    </row>
    <row r="15" spans="1:4" ht="31.5" thickBot="1" x14ac:dyDescent="0.4">
      <c r="A15" s="10" t="s">
        <v>188</v>
      </c>
      <c r="B15" s="37" t="s">
        <v>15</v>
      </c>
      <c r="C15" s="22"/>
      <c r="D15" s="22"/>
    </row>
    <row r="16" spans="1:4" ht="31.5" thickBot="1" x14ac:dyDescent="0.4">
      <c r="A16" s="10" t="s">
        <v>189</v>
      </c>
      <c r="B16" s="37" t="s">
        <v>15</v>
      </c>
      <c r="C16" s="22"/>
      <c r="D16" s="22"/>
    </row>
    <row r="17" spans="1:4" ht="19" thickBot="1" x14ac:dyDescent="0.4">
      <c r="A17" s="10" t="s">
        <v>190</v>
      </c>
      <c r="B17" s="37" t="s">
        <v>15</v>
      </c>
      <c r="C17" s="22"/>
      <c r="D17" s="22"/>
    </row>
    <row r="18" spans="1:4" ht="31.5" thickBot="1" x14ac:dyDescent="0.4">
      <c r="A18" s="10" t="s">
        <v>191</v>
      </c>
      <c r="B18" s="37" t="s">
        <v>15</v>
      </c>
      <c r="C18" s="22"/>
      <c r="D18" s="22"/>
    </row>
    <row r="19" spans="1:4" ht="31.5" thickBot="1" x14ac:dyDescent="0.4">
      <c r="A19" s="10" t="s">
        <v>192</v>
      </c>
      <c r="B19" s="37" t="s">
        <v>15</v>
      </c>
      <c r="C19" s="22"/>
      <c r="D19" s="22"/>
    </row>
    <row r="20" spans="1:4" ht="31.5" thickBot="1" x14ac:dyDescent="0.4">
      <c r="A20" s="10" t="s">
        <v>193</v>
      </c>
      <c r="B20" s="37" t="s">
        <v>15</v>
      </c>
      <c r="C20" s="22"/>
      <c r="D20" s="22"/>
    </row>
    <row r="21" spans="1:4" ht="19" thickBot="1" x14ac:dyDescent="0.4">
      <c r="A21" s="42" t="s">
        <v>194</v>
      </c>
      <c r="B21" s="43"/>
      <c r="C21" s="43"/>
      <c r="D21" s="44"/>
    </row>
    <row r="22" spans="1:4" ht="31.5" thickBot="1" x14ac:dyDescent="0.4">
      <c r="A22" s="10" t="s">
        <v>195</v>
      </c>
      <c r="B22" s="37" t="s">
        <v>15</v>
      </c>
      <c r="C22" s="22"/>
      <c r="D22" s="22"/>
    </row>
    <row r="23" spans="1:4" ht="31.5" thickBot="1" x14ac:dyDescent="0.4">
      <c r="A23" s="10" t="s">
        <v>196</v>
      </c>
      <c r="B23" s="37" t="s">
        <v>15</v>
      </c>
      <c r="C23" s="22"/>
      <c r="D23" s="22"/>
    </row>
    <row r="24" spans="1:4" ht="62.5" thickBot="1" x14ac:dyDescent="0.4">
      <c r="A24" s="10" t="s">
        <v>197</v>
      </c>
      <c r="B24" s="37" t="s">
        <v>15</v>
      </c>
      <c r="C24" s="22"/>
      <c r="D24" s="22"/>
    </row>
    <row r="25" spans="1:4" ht="19" thickBot="1" x14ac:dyDescent="0.4">
      <c r="A25" s="42" t="s">
        <v>198</v>
      </c>
      <c r="B25" s="43"/>
      <c r="C25" s="43"/>
      <c r="D25" s="44"/>
    </row>
    <row r="26" spans="1:4" ht="31.5" thickBot="1" x14ac:dyDescent="0.4">
      <c r="A26" s="10" t="s">
        <v>199</v>
      </c>
      <c r="B26" s="37" t="s">
        <v>15</v>
      </c>
      <c r="C26" s="22"/>
      <c r="D26" s="22"/>
    </row>
    <row r="27" spans="1:4" ht="31.5" thickBot="1" x14ac:dyDescent="0.4">
      <c r="A27" s="10" t="s">
        <v>200</v>
      </c>
      <c r="B27" s="37" t="s">
        <v>15</v>
      </c>
      <c r="C27" s="22"/>
      <c r="D27" s="22"/>
    </row>
    <row r="28" spans="1:4" ht="31.5" thickBot="1" x14ac:dyDescent="0.4">
      <c r="A28" s="10" t="s">
        <v>201</v>
      </c>
      <c r="B28" s="37" t="s">
        <v>15</v>
      </c>
      <c r="C28" s="22"/>
      <c r="D28" s="22"/>
    </row>
    <row r="29" spans="1:4" ht="19" thickBot="1" x14ac:dyDescent="0.4">
      <c r="A29" s="42" t="s">
        <v>202</v>
      </c>
      <c r="B29" s="43"/>
      <c r="C29" s="43"/>
      <c r="D29" s="44"/>
    </row>
    <row r="30" spans="1:4" ht="31.5" thickBot="1" x14ac:dyDescent="0.4">
      <c r="A30" s="10" t="s">
        <v>203</v>
      </c>
      <c r="B30" s="37" t="s">
        <v>15</v>
      </c>
      <c r="C30" s="22"/>
      <c r="D30" s="22"/>
    </row>
    <row r="31" spans="1:4" ht="47" thickBot="1" x14ac:dyDescent="0.4">
      <c r="A31" s="10" t="s">
        <v>204</v>
      </c>
      <c r="B31" s="37" t="s">
        <v>15</v>
      </c>
      <c r="C31" s="22"/>
      <c r="D31" s="22"/>
    </row>
    <row r="32" spans="1:4" ht="31.5" thickBot="1" x14ac:dyDescent="0.4">
      <c r="A32" s="10" t="s">
        <v>205</v>
      </c>
      <c r="B32" s="37" t="s">
        <v>15</v>
      </c>
      <c r="C32" s="22"/>
      <c r="D32" s="22"/>
    </row>
    <row r="33" spans="1:4" ht="19" thickBot="1" x14ac:dyDescent="0.4">
      <c r="A33" s="42" t="s">
        <v>206</v>
      </c>
      <c r="B33" s="43"/>
      <c r="C33" s="43"/>
      <c r="D33" s="44"/>
    </row>
    <row r="34" spans="1:4" ht="47" thickBot="1" x14ac:dyDescent="0.4">
      <c r="A34" s="10" t="s">
        <v>207</v>
      </c>
      <c r="B34" s="37" t="s">
        <v>15</v>
      </c>
      <c r="C34" s="22"/>
      <c r="D34" s="22"/>
    </row>
    <row r="35" spans="1:4" ht="47" thickBot="1" x14ac:dyDescent="0.4">
      <c r="A35" s="10" t="s">
        <v>208</v>
      </c>
      <c r="B35" s="37" t="s">
        <v>15</v>
      </c>
      <c r="C35" s="22"/>
      <c r="D35" s="22"/>
    </row>
    <row r="36" spans="1:4" ht="31.5" thickBot="1" x14ac:dyDescent="0.4">
      <c r="A36" s="10" t="s">
        <v>209</v>
      </c>
      <c r="B36" s="37" t="s">
        <v>15</v>
      </c>
      <c r="C36" s="22"/>
      <c r="D36" s="22"/>
    </row>
    <row r="40" spans="1:4" x14ac:dyDescent="0.35">
      <c r="A40" s="6" t="s">
        <v>23</v>
      </c>
      <c r="B40" s="24">
        <f>SUM(IF(B13="n",0,IF(B13="p",0.67,IF(B13="c",1))),IF(B14="n",0,IF(B14="p",0.67,IF(B14="c",1))),IF(B15="n",0,IF(B15="p",0.67,IF(B15="c",1))),IF(B16="n",0,IF(B16="p",0.67,IF(B16="c",1))),IF(B17="n",0,IF(B17="p",0.67,IF(B17="c",1))),IF(B18="n",0,IF(B18="p",0.67,IF(B18="c",1))),IF(B19="n",0,IF(B19="p",0.67,IF(B19="c",1))),IF(B20="n",0,IF(B20="p",0.67,IF(B20="c",1))),IF(B22="n",0,IF(B22="p",0.67,IF(B22="c",1))),IF(B23="n",0,IF(B23="p",0.67,IF(B23="c",1))),IF(B24="n",0,IF(B24="p",0.67,IF(B24="c",1))),IF(B26="n",0,IF(B26="p",0.67,IF(B26="c",1))),IF(B27="n",0,IF(B27="p",0.67,IF(B27="c",1))),IF(B28="n",0,IF(B28="p",0.67,IF(B28="c",1))),IF(B30="n",0,IF(B30="p",0.67,IF(B30="c",1))),IF(B31="n",0,IF(B31="p",0.67,IF(B31="c",1))),IF(B32="n",0,IF(B32="p",0.67,IF(B32="c",1))),IF(B34="n",0,IF(B34="p",0.67,IF(B34="c",1))),IF(B35="n",0,IF(B35="p",0.67,IF(B35="c",1))),IF(B36="n",0,IF(B36="p",0.67,IF(B36="c",1))))/20</f>
        <v>0</v>
      </c>
      <c r="C40" s="25"/>
    </row>
  </sheetData>
  <sheetProtection algorithmName="SHA-512" hashValue="5NE7qb7aXSMN9OROwyH05Ul4uzcxJRzLdnY0N/qD71dd9bDvFVbjxCY51ogQk0p/+w9RioGvFo6Fme4ZlbbvNA==" saltValue="QS66B8EFS1W93WeqwWq3AQ==" spinCount="100000" sheet="1" objects="1" scenarios="1"/>
  <mergeCells count="7">
    <mergeCell ref="A33:D33"/>
    <mergeCell ref="A1:D1"/>
    <mergeCell ref="A12:D12"/>
    <mergeCell ref="A2:D2"/>
    <mergeCell ref="A21:D21"/>
    <mergeCell ref="A25:D25"/>
    <mergeCell ref="A29:D29"/>
  </mergeCells>
  <conditionalFormatting sqref="B11">
    <cfRule type="cellIs" dxfId="265" priority="25" operator="lessThan">
      <formula>0.8</formula>
    </cfRule>
    <cfRule type="cellIs" dxfId="264" priority="26" operator="between">
      <formula>0.8</formula>
      <formula>0.99</formula>
    </cfRule>
    <cfRule type="cellIs" dxfId="263" priority="27" operator="equal">
      <formula>1</formula>
    </cfRule>
  </conditionalFormatting>
  <conditionalFormatting sqref="B40">
    <cfRule type="cellIs" dxfId="262" priority="22" operator="lessThan">
      <formula>0.8</formula>
    </cfRule>
    <cfRule type="cellIs" dxfId="261" priority="23" operator="between">
      <formula>0.8</formula>
      <formula>0.99</formula>
    </cfRule>
    <cfRule type="cellIs" dxfId="260" priority="24" operator="equal">
      <formula>1</formula>
    </cfRule>
  </conditionalFormatting>
  <conditionalFormatting sqref="B13:B20">
    <cfRule type="cellIs" dxfId="259" priority="18" operator="equal">
      <formula>"N"</formula>
    </cfRule>
  </conditionalFormatting>
  <conditionalFormatting sqref="B13:B20">
    <cfRule type="cellIs" dxfId="258" priority="16" operator="equal">
      <formula>"P"</formula>
    </cfRule>
    <cfRule type="cellIs" dxfId="257" priority="17" operator="equal">
      <formula>"C"</formula>
    </cfRule>
  </conditionalFormatting>
  <conditionalFormatting sqref="B22:B23">
    <cfRule type="cellIs" dxfId="256" priority="15" operator="equal">
      <formula>"N"</formula>
    </cfRule>
  </conditionalFormatting>
  <conditionalFormatting sqref="B22:B23">
    <cfRule type="cellIs" dxfId="255" priority="13" operator="equal">
      <formula>"P"</formula>
    </cfRule>
    <cfRule type="cellIs" dxfId="254" priority="14" operator="equal">
      <formula>"C"</formula>
    </cfRule>
  </conditionalFormatting>
  <conditionalFormatting sqref="B24">
    <cfRule type="cellIs" dxfId="253" priority="12" operator="equal">
      <formula>"N"</formula>
    </cfRule>
  </conditionalFormatting>
  <conditionalFormatting sqref="B24">
    <cfRule type="cellIs" dxfId="252" priority="10" operator="equal">
      <formula>"P"</formula>
    </cfRule>
    <cfRule type="cellIs" dxfId="251" priority="11" operator="equal">
      <formula>"C"</formula>
    </cfRule>
  </conditionalFormatting>
  <conditionalFormatting sqref="B26:B28">
    <cfRule type="cellIs" dxfId="250" priority="9" operator="equal">
      <formula>"N"</formula>
    </cfRule>
  </conditionalFormatting>
  <conditionalFormatting sqref="B26:B28">
    <cfRule type="cellIs" dxfId="249" priority="7" operator="equal">
      <formula>"P"</formula>
    </cfRule>
    <cfRule type="cellIs" dxfId="248" priority="8" operator="equal">
      <formula>"C"</formula>
    </cfRule>
  </conditionalFormatting>
  <conditionalFormatting sqref="B30:B32">
    <cfRule type="cellIs" dxfId="247" priority="6" operator="equal">
      <formula>"N"</formula>
    </cfRule>
  </conditionalFormatting>
  <conditionalFormatting sqref="B30:B32">
    <cfRule type="cellIs" dxfId="246" priority="4" operator="equal">
      <formula>"P"</formula>
    </cfRule>
    <cfRule type="cellIs" dxfId="245" priority="5" operator="equal">
      <formula>"C"</formula>
    </cfRule>
  </conditionalFormatting>
  <conditionalFormatting sqref="B34:B36">
    <cfRule type="cellIs" dxfId="244" priority="3" operator="equal">
      <formula>"N"</formula>
    </cfRule>
  </conditionalFormatting>
  <conditionalFormatting sqref="B34:B36">
    <cfRule type="cellIs" dxfId="243" priority="1" operator="equal">
      <formula>"P"</formula>
    </cfRule>
    <cfRule type="cellIs" dxfId="242" priority="2" operator="equal">
      <formula>"C"</formula>
    </cfRule>
  </conditionalFormatting>
  <dataValidations count="1">
    <dataValidation type="list" allowBlank="1" showInputMessage="1" showErrorMessage="1" error="Please enter N, C, or P." sqref="B13:B20 B22:B24 B26:B28 B30:B32 B34:B36">
      <formula1>"N,P,C"</formula1>
    </dataValidation>
  </dataValidations>
  <pageMargins left="0.7" right="0.7" top="0.75" bottom="0.75" header="0.3" footer="0.3"/>
  <pageSetup orientation="landscape" r:id="rId1"/>
  <headerFooter>
    <oddFooter>&amp;CPage &amp;P
St. 8 - Target Population, Eligibility &amp; Referral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view="pageLayout" topLeftCell="A24" zoomScaleNormal="100" workbookViewId="0">
      <selection activeCell="B31" sqref="B31"/>
    </sheetView>
  </sheetViews>
  <sheetFormatPr defaultRowHeight="14.5" x14ac:dyDescent="0.35"/>
  <cols>
    <col min="1" max="1" width="60.1796875" customWidth="1"/>
    <col min="2" max="3" width="7.26953125" customWidth="1"/>
    <col min="4" max="4" width="47.26953125" customWidth="1"/>
  </cols>
  <sheetData>
    <row r="1" spans="1:4" ht="21" x14ac:dyDescent="0.5">
      <c r="A1" s="40" t="s">
        <v>19</v>
      </c>
      <c r="B1" s="40"/>
      <c r="C1" s="40"/>
      <c r="D1" s="40"/>
    </row>
    <row r="2" spans="1:4" ht="15.5" x14ac:dyDescent="0.35">
      <c r="A2" s="41" t="s">
        <v>210</v>
      </c>
      <c r="B2" s="41"/>
      <c r="C2" s="41"/>
      <c r="D2" s="41"/>
    </row>
    <row r="4" spans="1:4" ht="15" thickBot="1" x14ac:dyDescent="0.4"/>
    <row r="5" spans="1:4" ht="15" thickBot="1" x14ac:dyDescent="0.4">
      <c r="C5" s="3" t="s">
        <v>15</v>
      </c>
      <c r="D5" s="1" t="s">
        <v>20</v>
      </c>
    </row>
    <row r="6" spans="1:4" ht="15" thickBot="1" x14ac:dyDescent="0.4">
      <c r="C6" s="4" t="s">
        <v>16</v>
      </c>
      <c r="D6" s="1" t="s">
        <v>21</v>
      </c>
    </row>
    <row r="7" spans="1:4" ht="15" thickBot="1" x14ac:dyDescent="0.4">
      <c r="C7" s="5" t="s">
        <v>17</v>
      </c>
      <c r="D7" s="1" t="s">
        <v>22</v>
      </c>
    </row>
    <row r="11" spans="1:4" ht="19" thickBot="1" x14ac:dyDescent="0.5">
      <c r="B11" s="7">
        <f>B31</f>
        <v>0</v>
      </c>
      <c r="C11" s="8"/>
      <c r="D11" s="2" t="s">
        <v>18</v>
      </c>
    </row>
    <row r="12" spans="1:4" ht="19" thickBot="1" x14ac:dyDescent="0.4">
      <c r="A12" s="42" t="s">
        <v>211</v>
      </c>
      <c r="B12" s="43"/>
      <c r="C12" s="43"/>
      <c r="D12" s="44"/>
    </row>
    <row r="13" spans="1:4" ht="19" thickBot="1" x14ac:dyDescent="0.4">
      <c r="A13" s="10" t="s">
        <v>212</v>
      </c>
      <c r="B13" s="37" t="s">
        <v>15</v>
      </c>
      <c r="C13" s="22"/>
      <c r="D13" s="22"/>
    </row>
    <row r="14" spans="1:4" ht="19" thickBot="1" x14ac:dyDescent="0.4">
      <c r="A14" s="10" t="s">
        <v>213</v>
      </c>
      <c r="B14" s="37" t="s">
        <v>15</v>
      </c>
      <c r="C14" s="22"/>
      <c r="D14" s="22"/>
    </row>
    <row r="15" spans="1:4" ht="47" thickBot="1" x14ac:dyDescent="0.4">
      <c r="A15" s="10" t="s">
        <v>214</v>
      </c>
      <c r="B15" s="37" t="s">
        <v>15</v>
      </c>
      <c r="C15" s="22"/>
      <c r="D15" s="22"/>
    </row>
    <row r="16" spans="1:4" ht="31.5" thickBot="1" x14ac:dyDescent="0.4">
      <c r="A16" s="10" t="s">
        <v>215</v>
      </c>
      <c r="B16" s="37" t="s">
        <v>15</v>
      </c>
      <c r="C16" s="22"/>
      <c r="D16" s="22"/>
    </row>
    <row r="17" spans="1:4" ht="31.5" thickBot="1" x14ac:dyDescent="0.4">
      <c r="A17" s="10" t="s">
        <v>216</v>
      </c>
      <c r="B17" s="37" t="s">
        <v>15</v>
      </c>
      <c r="C17" s="22"/>
      <c r="D17" s="22"/>
    </row>
    <row r="18" spans="1:4" ht="47" thickBot="1" x14ac:dyDescent="0.4">
      <c r="A18" s="10" t="s">
        <v>217</v>
      </c>
      <c r="B18" s="37" t="s">
        <v>15</v>
      </c>
      <c r="C18" s="22"/>
      <c r="D18" s="22"/>
    </row>
    <row r="19" spans="1:4" ht="31.5" thickBot="1" x14ac:dyDescent="0.4">
      <c r="A19" s="10" t="s">
        <v>218</v>
      </c>
      <c r="B19" s="37" t="s">
        <v>15</v>
      </c>
      <c r="C19" s="22"/>
      <c r="D19" s="22"/>
    </row>
    <row r="20" spans="1:4" ht="31.5" thickBot="1" x14ac:dyDescent="0.4">
      <c r="A20" s="10" t="s">
        <v>219</v>
      </c>
      <c r="B20" s="37" t="s">
        <v>15</v>
      </c>
      <c r="C20" s="22"/>
      <c r="D20" s="22"/>
    </row>
    <row r="21" spans="1:4" ht="19" thickBot="1" x14ac:dyDescent="0.4">
      <c r="A21" s="42" t="s">
        <v>220</v>
      </c>
      <c r="B21" s="43"/>
      <c r="C21" s="43"/>
      <c r="D21" s="44"/>
    </row>
    <row r="22" spans="1:4" ht="19" thickBot="1" x14ac:dyDescent="0.4">
      <c r="A22" s="10" t="s">
        <v>221</v>
      </c>
      <c r="B22" s="37" t="s">
        <v>15</v>
      </c>
      <c r="C22" s="22"/>
      <c r="D22" s="22"/>
    </row>
    <row r="23" spans="1:4" ht="47" thickBot="1" x14ac:dyDescent="0.4">
      <c r="A23" s="10" t="s">
        <v>222</v>
      </c>
      <c r="B23" s="37" t="s">
        <v>15</v>
      </c>
      <c r="C23" s="22"/>
      <c r="D23" s="22"/>
    </row>
    <row r="24" spans="1:4" ht="47" thickBot="1" x14ac:dyDescent="0.4">
      <c r="A24" s="10" t="s">
        <v>223</v>
      </c>
      <c r="B24" s="37" t="s">
        <v>15</v>
      </c>
      <c r="C24" s="22"/>
      <c r="D24" s="22"/>
    </row>
    <row r="25" spans="1:4" ht="19" thickBot="1" x14ac:dyDescent="0.4">
      <c r="A25" s="42" t="s">
        <v>224</v>
      </c>
      <c r="B25" s="43"/>
      <c r="C25" s="43"/>
      <c r="D25" s="44"/>
    </row>
    <row r="26" spans="1:4" ht="31.5" thickBot="1" x14ac:dyDescent="0.4">
      <c r="A26" s="10" t="s">
        <v>225</v>
      </c>
      <c r="B26" s="37" t="s">
        <v>15</v>
      </c>
      <c r="C26" s="22"/>
      <c r="D26" s="22"/>
    </row>
    <row r="27" spans="1:4" ht="31.5" thickBot="1" x14ac:dyDescent="0.4">
      <c r="A27" s="10" t="s">
        <v>226</v>
      </c>
      <c r="B27" s="37" t="s">
        <v>15</v>
      </c>
      <c r="C27" s="22"/>
      <c r="D27" s="22"/>
    </row>
    <row r="31" spans="1:4" x14ac:dyDescent="0.35">
      <c r="A31" s="6" t="s">
        <v>23</v>
      </c>
      <c r="B31" s="24">
        <f>SUM(IF(B13="n",0,IF(B13="p",0.67,IF(B13="c",1))),IF(B14="n",0,IF(B14="p",0.67,IF(B14="c",1))),IF(B15="n",0,IF(B15="p",0.67,IF(B15="c",1))),IF(B16="n",0,IF(B16="p",0.67,IF(B16="c",1))),IF(B17="n",0,IF(B17="p",0.67,IF(B17="c",1))),IF(B18="n",0,IF(B18="p",0.67,IF(B18="c",1))),IF(B19="n",0,IF(B19="p",0.67,IF(B19="c",1))),IF(B20="n",0,IF(B20="p",0.67,IF(B20="c",1))),IF(B22="n",0,IF(B22="p",0.67,IF(B22="c",1))),IF(B23="n",0,IF(B23="p",0.67,IF(B23="c",1))),IF(B24="n",0,IF(B24="p",0.67,IF(B24="c",1))),IF(B26="n",0,IF(B26="p",0.67,IF(B26="c",1))),IF(B27="n",0,IF(B27="p",0.67,IF(B27="c",1))))/13</f>
        <v>0</v>
      </c>
      <c r="C31" s="25"/>
    </row>
  </sheetData>
  <sheetProtection algorithmName="SHA-512" hashValue="a3soqOI1Q0MMpOtEa7/XwJFLGd5/OHVtgaUCndr4PGH4YAgQ6953G0ak+E3F17hpWvPDCJS/+vuNQCZlcmNToQ==" saltValue="xCMk3hsXMXEnddW3fcIw5g==" spinCount="100000" sheet="1" objects="1" scenarios="1"/>
  <mergeCells count="5">
    <mergeCell ref="A1:D1"/>
    <mergeCell ref="A2:D2"/>
    <mergeCell ref="A12:D12"/>
    <mergeCell ref="A21:D21"/>
    <mergeCell ref="A25:D25"/>
  </mergeCells>
  <conditionalFormatting sqref="B11">
    <cfRule type="cellIs" dxfId="241" priority="22" operator="lessThan">
      <formula>0.8</formula>
    </cfRule>
    <cfRule type="cellIs" dxfId="240" priority="23" operator="between">
      <formula>0.8</formula>
      <formula>0.99</formula>
    </cfRule>
    <cfRule type="cellIs" dxfId="239" priority="24" operator="equal">
      <formula>1</formula>
    </cfRule>
  </conditionalFormatting>
  <conditionalFormatting sqref="B31">
    <cfRule type="cellIs" dxfId="238" priority="16" operator="lessThan">
      <formula>0.8</formula>
    </cfRule>
    <cfRule type="cellIs" dxfId="237" priority="17" operator="between">
      <formula>0.8</formula>
      <formula>0.99</formula>
    </cfRule>
    <cfRule type="cellIs" dxfId="236" priority="18" operator="equal">
      <formula>1</formula>
    </cfRule>
  </conditionalFormatting>
  <conditionalFormatting sqref="B13:B18">
    <cfRule type="cellIs" dxfId="235" priority="15" operator="equal">
      <formula>"N"</formula>
    </cfRule>
  </conditionalFormatting>
  <conditionalFormatting sqref="B13:B18">
    <cfRule type="cellIs" dxfId="234" priority="13" operator="equal">
      <formula>"P"</formula>
    </cfRule>
    <cfRule type="cellIs" dxfId="233" priority="14" operator="equal">
      <formula>"C"</formula>
    </cfRule>
  </conditionalFormatting>
  <conditionalFormatting sqref="B19:B20">
    <cfRule type="cellIs" dxfId="232" priority="12" operator="equal">
      <formula>"N"</formula>
    </cfRule>
  </conditionalFormatting>
  <conditionalFormatting sqref="B19:B20">
    <cfRule type="cellIs" dxfId="231" priority="10" operator="equal">
      <formula>"P"</formula>
    </cfRule>
    <cfRule type="cellIs" dxfId="230" priority="11" operator="equal">
      <formula>"C"</formula>
    </cfRule>
  </conditionalFormatting>
  <conditionalFormatting sqref="B22">
    <cfRule type="cellIs" dxfId="229" priority="9" operator="equal">
      <formula>"N"</formula>
    </cfRule>
  </conditionalFormatting>
  <conditionalFormatting sqref="B22">
    <cfRule type="cellIs" dxfId="228" priority="7" operator="equal">
      <formula>"P"</formula>
    </cfRule>
    <cfRule type="cellIs" dxfId="227" priority="8" operator="equal">
      <formula>"C"</formula>
    </cfRule>
  </conditionalFormatting>
  <conditionalFormatting sqref="B23:B24">
    <cfRule type="cellIs" dxfId="226" priority="6" operator="equal">
      <formula>"N"</formula>
    </cfRule>
  </conditionalFormatting>
  <conditionalFormatting sqref="B23:B24">
    <cfRule type="cellIs" dxfId="225" priority="4" operator="equal">
      <formula>"P"</formula>
    </cfRule>
    <cfRule type="cellIs" dxfId="224" priority="5" operator="equal">
      <formula>"C"</formula>
    </cfRule>
  </conditionalFormatting>
  <conditionalFormatting sqref="B26:B27">
    <cfRule type="cellIs" dxfId="223" priority="3" operator="equal">
      <formula>"N"</formula>
    </cfRule>
  </conditionalFormatting>
  <conditionalFormatting sqref="B26:B27">
    <cfRule type="cellIs" dxfId="222" priority="1" operator="equal">
      <formula>"P"</formula>
    </cfRule>
    <cfRule type="cellIs" dxfId="221" priority="2" operator="equal">
      <formula>"C"</formula>
    </cfRule>
  </conditionalFormatting>
  <dataValidations count="1">
    <dataValidation type="list" allowBlank="1" showInputMessage="1" showErrorMessage="1" error="Please enter N, C, or P." sqref="B13:B20 B22:B24 B26:B27">
      <formula1>"N,P,C"</formula1>
    </dataValidation>
  </dataValidations>
  <pageMargins left="0.7" right="0.7" top="0.75" bottom="0.75" header="0.3" footer="0.3"/>
  <pageSetup orientation="landscape" r:id="rId1"/>
  <headerFooter>
    <oddFooter>&amp;CPage &amp;P
St. 9 - Screening &amp; Initial Assessment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Standard 1</vt:lpstr>
      <vt:lpstr>Standard 2</vt:lpstr>
      <vt:lpstr>Standard 3</vt:lpstr>
      <vt:lpstr>Standard 4</vt:lpstr>
      <vt:lpstr>Standard 5</vt:lpstr>
      <vt:lpstr>Standard 6</vt:lpstr>
      <vt:lpstr>Standard 7</vt:lpstr>
      <vt:lpstr>Standard 8</vt:lpstr>
      <vt:lpstr>Standard 9</vt:lpstr>
      <vt:lpstr>Standard 10</vt:lpstr>
      <vt:lpstr>Standard 11</vt:lpstr>
      <vt:lpstr>Standard 12</vt:lpstr>
      <vt:lpstr>Standard 13</vt:lpstr>
      <vt:lpstr>Standard 14</vt:lpstr>
      <vt:lpstr>Standard 15</vt:lpstr>
      <vt:lpstr>Standard 16</vt:lpstr>
      <vt:lpstr>Standard 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Kierzek, Heather J.</dc:creator>
  <cp:lastModifiedBy>Heather Kierzek</cp:lastModifiedBy>
  <cp:lastPrinted>2019-02-28T15:00:23Z</cp:lastPrinted>
  <dcterms:created xsi:type="dcterms:W3CDTF">2019-02-25T18:44:50Z</dcterms:created>
  <dcterms:modified xsi:type="dcterms:W3CDTF">2022-06-16T22:01:28Z</dcterms:modified>
</cp:coreProperties>
</file>